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Výdavky" sheetId="1" r:id="rId1"/>
    <sheet name="Príjmy" sheetId="2" r:id="rId2"/>
    <sheet name="Hárok3" sheetId="3" state="hidden" r:id="rId3"/>
  </sheets>
  <definedNames/>
  <calcPr fullCalcOnLoad="1"/>
</workbook>
</file>

<file path=xl/sharedStrings.xml><?xml version="1.0" encoding="utf-8"?>
<sst xmlns="http://schemas.openxmlformats.org/spreadsheetml/2006/main" count="677" uniqueCount="320">
  <si>
    <t>Rozpočet</t>
  </si>
  <si>
    <t>Výdavky</t>
  </si>
  <si>
    <t>Pod</t>
  </si>
  <si>
    <t>Pr</t>
  </si>
  <si>
    <t>funkčná</t>
  </si>
  <si>
    <t>prog</t>
  </si>
  <si>
    <t>vok</t>
  </si>
  <si>
    <t>klasifik.</t>
  </si>
  <si>
    <t>ukazovateľ</t>
  </si>
  <si>
    <t xml:space="preserve">na rok </t>
  </si>
  <si>
    <t>ram</t>
  </si>
  <si>
    <t>pol.</t>
  </si>
  <si>
    <t>podpol.</t>
  </si>
  <si>
    <t>Program: 1: Plánovanie, manažment a kontrola</t>
  </si>
  <si>
    <t>1.1.</t>
  </si>
  <si>
    <t>Obec - výdavky správa obecného úradu</t>
  </si>
  <si>
    <t>611</t>
  </si>
  <si>
    <t>mzdy</t>
  </si>
  <si>
    <t>621</t>
  </si>
  <si>
    <t>odvody do zdravotnej poisťovni</t>
  </si>
  <si>
    <t>625</t>
  </si>
  <si>
    <t>001</t>
  </si>
  <si>
    <t>odvody do nemocenskej poisťovni.</t>
  </si>
  <si>
    <t>002</t>
  </si>
  <si>
    <t>odvody do dôchodkových poisťovní</t>
  </si>
  <si>
    <t>005</t>
  </si>
  <si>
    <t>poistenie v nezamestnanosti</t>
  </si>
  <si>
    <t>631</t>
  </si>
  <si>
    <t>cestovné</t>
  </si>
  <si>
    <t>632</t>
  </si>
  <si>
    <t>Elektrická energia</t>
  </si>
  <si>
    <t xml:space="preserve">632 </t>
  </si>
  <si>
    <t>Plyn</t>
  </si>
  <si>
    <t>003</t>
  </si>
  <si>
    <t>poštovné služby</t>
  </si>
  <si>
    <t>633</t>
  </si>
  <si>
    <t>004</t>
  </si>
  <si>
    <t>zariadenia, prístroje</t>
  </si>
  <si>
    <t xml:space="preserve"> 633</t>
  </si>
  <si>
    <t>výpočtová technika</t>
  </si>
  <si>
    <t>006</t>
  </si>
  <si>
    <t>všeobecný materiál</t>
  </si>
  <si>
    <t>čistiace a hygienické potreby</t>
  </si>
  <si>
    <t>tlačivá a tlačiarenské služby</t>
  </si>
  <si>
    <t>009</t>
  </si>
  <si>
    <t>knihy, predplatné časopisov</t>
  </si>
  <si>
    <t>010</t>
  </si>
  <si>
    <t>pracovný odev</t>
  </si>
  <si>
    <t>Stravovanie</t>
  </si>
  <si>
    <t>016</t>
  </si>
  <si>
    <t>reprezentačné</t>
  </si>
  <si>
    <t>634</t>
  </si>
  <si>
    <t>palivá, mazivá, oleje</t>
  </si>
  <si>
    <t>servis, údržba a opravy aut</t>
  </si>
  <si>
    <t>Poistenie vozidiel</t>
  </si>
  <si>
    <t>karty, známky</t>
  </si>
  <si>
    <t>635</t>
  </si>
  <si>
    <t>údržba kancelárskych strojov</t>
  </si>
  <si>
    <t>údržba kotlov</t>
  </si>
  <si>
    <t>kontrola hasiacich prístrojov</t>
  </si>
  <si>
    <t>637</t>
  </si>
  <si>
    <t>školenia, kurzy, semináre</t>
  </si>
  <si>
    <t>reprodukcia hudby, inzercia</t>
  </si>
  <si>
    <t>služby BOZ, programy, pomoc pri dot.</t>
  </si>
  <si>
    <t>odmeny advokáta, odb.pomoc</t>
  </si>
  <si>
    <t>012</t>
  </si>
  <si>
    <t xml:space="preserve">poplatky banke, </t>
  </si>
  <si>
    <t>015</t>
  </si>
  <si>
    <t>poistné osôb a budov</t>
  </si>
  <si>
    <t>020</t>
  </si>
  <si>
    <t>Sociálny fond</t>
  </si>
  <si>
    <t>osobitné finančné výdavky ZMOS)</t>
  </si>
  <si>
    <t>026</t>
  </si>
  <si>
    <t>odmeny a príspevky poslancom</t>
  </si>
  <si>
    <t>027</t>
  </si>
  <si>
    <t>odmeny na základe dohôd</t>
  </si>
  <si>
    <t>ostatné služby</t>
  </si>
  <si>
    <t>za voľby - spolu</t>
  </si>
  <si>
    <t>Verejná zeleň</t>
  </si>
  <si>
    <t>Mzdy</t>
  </si>
  <si>
    <t xml:space="preserve"> </t>
  </si>
  <si>
    <t xml:space="preserve">004 </t>
  </si>
  <si>
    <t>007</t>
  </si>
  <si>
    <t>palivo - zdroj energie kosačky, píly</t>
  </si>
  <si>
    <t>palivo - traktor</t>
  </si>
  <si>
    <t>údržba prevádzk.strojov (kosačky,nárad)</t>
  </si>
  <si>
    <t>poistenie traktor</t>
  </si>
  <si>
    <t>údržba vozidiel, traktor</t>
  </si>
  <si>
    <t>odvody do nemocenskej poisťovni</t>
  </si>
  <si>
    <t>odvody do dôchodkovej poisťovni</t>
  </si>
  <si>
    <t>elektrická energia - budova v obci</t>
  </si>
  <si>
    <t>zariadenie, náradie,</t>
  </si>
  <si>
    <t>čistiace, hygienické potreby</t>
  </si>
  <si>
    <t>pracovné odevy, obuv</t>
  </si>
  <si>
    <t>pohonné hmoty</t>
  </si>
  <si>
    <t>poistenie vozidiel</t>
  </si>
  <si>
    <t>údržba budov byty 8+12</t>
  </si>
  <si>
    <t>Spolu:</t>
  </si>
  <si>
    <t>Vodné, stočné</t>
  </si>
  <si>
    <t>Program 2: Služby občanom</t>
  </si>
  <si>
    <t>02.02.</t>
  </si>
  <si>
    <t>1. Správa cintorína a domu smútku</t>
  </si>
  <si>
    <t>elektrická energia</t>
  </si>
  <si>
    <t>rutinná a štandartná údržba</t>
  </si>
  <si>
    <t>2</t>
  </si>
  <si>
    <t>Miestny rozhlas a verejné osvetlenie</t>
  </si>
  <si>
    <t>rutinná a štandardná údržba VO</t>
  </si>
  <si>
    <t>Kultúra</t>
  </si>
  <si>
    <t>plyn</t>
  </si>
  <si>
    <t>čistiace, hygienické a dezinfekčné</t>
  </si>
  <si>
    <t>knihy, časopisy - knižnica</t>
  </si>
  <si>
    <t>rutinná a štandardná údržba MKS</t>
  </si>
  <si>
    <t>ostatné kultúrne a športové poduj.</t>
  </si>
  <si>
    <t>pohár starostu obce</t>
  </si>
  <si>
    <t>pranie obrusov</t>
  </si>
  <si>
    <t>4</t>
  </si>
  <si>
    <t>údržba a revízia</t>
  </si>
  <si>
    <t>642</t>
  </si>
  <si>
    <t>ZŤP</t>
  </si>
  <si>
    <t>MO Matica</t>
  </si>
  <si>
    <t>MO Csemadok</t>
  </si>
  <si>
    <t>Dubina</t>
  </si>
  <si>
    <t>SCK</t>
  </si>
  <si>
    <t>5</t>
  </si>
  <si>
    <t>Sociálna pomoc</t>
  </si>
  <si>
    <t>sociálna pomoc jednotlivcom</t>
  </si>
  <si>
    <t>dôchodcom</t>
  </si>
  <si>
    <t>6</t>
  </si>
  <si>
    <t>náklady na stavebný úrad</t>
  </si>
  <si>
    <t>Ochrana pred požiarmi</t>
  </si>
  <si>
    <t>Program 3: Odpadové hospodárstvo</t>
  </si>
  <si>
    <t>03.03.</t>
  </si>
  <si>
    <t>Separovaný zber, och.živ.prostredia</t>
  </si>
  <si>
    <t>vývoz odpadu- Envi-Geos</t>
  </si>
  <si>
    <t>VM požiarnici</t>
  </si>
  <si>
    <t>Program 4: Komunikácie</t>
  </si>
  <si>
    <t xml:space="preserve">4.4.. </t>
  </si>
  <si>
    <t>Údržba miestnych komunikácií</t>
  </si>
  <si>
    <t>04.04.</t>
  </si>
  <si>
    <t>Údržba miestnych komunikácii</t>
  </si>
  <si>
    <t>Program 5: Vzdelávanie</t>
  </si>
  <si>
    <t>5.5.</t>
  </si>
  <si>
    <t>Základná škola</t>
  </si>
  <si>
    <t>05.05.</t>
  </si>
  <si>
    <t xml:space="preserve">Materská škola </t>
  </si>
  <si>
    <t>584</t>
  </si>
  <si>
    <t>Školská jedáleň</t>
  </si>
  <si>
    <t>ŠKD mzdy</t>
  </si>
  <si>
    <t>Centrum voľného času</t>
  </si>
  <si>
    <t>Bežný rozpočet spolu:</t>
  </si>
  <si>
    <t>Finančné operácie</t>
  </si>
  <si>
    <t>splácanie úveru ŠFRB (8+12)</t>
  </si>
  <si>
    <t>splácanie úveru ŠFRB (6)</t>
  </si>
  <si>
    <t>kapitálové výdavky</t>
  </si>
  <si>
    <t>717</t>
  </si>
  <si>
    <t>Výdaje spolu:</t>
  </si>
  <si>
    <t>Daňové príjmy</t>
  </si>
  <si>
    <t>Dane z príjmov z DÚ</t>
  </si>
  <si>
    <t>111</t>
  </si>
  <si>
    <t>Podielové dane z DU</t>
  </si>
  <si>
    <t>Spolu</t>
  </si>
  <si>
    <t>Daň z majetku obce</t>
  </si>
  <si>
    <t>121</t>
  </si>
  <si>
    <t>daň z nehnuteľnosti - pozemky</t>
  </si>
  <si>
    <t>daň z nehnuteľnosti - stavby</t>
  </si>
  <si>
    <t>Dane za tovary a služby</t>
  </si>
  <si>
    <t>133</t>
  </si>
  <si>
    <t>daň za psa</t>
  </si>
  <si>
    <t>za nevýherné hracie automaty</t>
  </si>
  <si>
    <t>daň za užívanie verejného priestranstva</t>
  </si>
  <si>
    <t>013</t>
  </si>
  <si>
    <t>za komunálne odpady</t>
  </si>
  <si>
    <t>Nedaňové príjmy</t>
  </si>
  <si>
    <t>Príjmy z nájomného</t>
  </si>
  <si>
    <t>212</t>
  </si>
  <si>
    <t>nájomné sauna</t>
  </si>
  <si>
    <t>nájomné telocvičňa</t>
  </si>
  <si>
    <t>nájomné PD</t>
  </si>
  <si>
    <t>nájomné priestory MKS</t>
  </si>
  <si>
    <t xml:space="preserve">nájomné byty </t>
  </si>
  <si>
    <t xml:space="preserve">212 </t>
  </si>
  <si>
    <t>spolu:</t>
  </si>
  <si>
    <t>Administratívne poplatky</t>
  </si>
  <si>
    <t>221</t>
  </si>
  <si>
    <t>Ostatné poplatky- správne</t>
  </si>
  <si>
    <t>223</t>
  </si>
  <si>
    <t>poplatky za tovary a služby, Kráľ. Zvesti</t>
  </si>
  <si>
    <t>relácie v miestnom rozhlase</t>
  </si>
  <si>
    <t>kopírovacie práce</t>
  </si>
  <si>
    <t>cintorínske poplatky</t>
  </si>
  <si>
    <t>iné príjmy - rybársky lístok</t>
  </si>
  <si>
    <t>292</t>
  </si>
  <si>
    <t>008</t>
  </si>
  <si>
    <t>príjmy - výťažok lotérií</t>
  </si>
  <si>
    <t>222</t>
  </si>
  <si>
    <t>stavebný poplatok - občania</t>
  </si>
  <si>
    <t>poplatky za výrub stromov</t>
  </si>
  <si>
    <t>017</t>
  </si>
  <si>
    <t>vratky za el.energiu a plyn</t>
  </si>
  <si>
    <t>Úroky z vkladov</t>
  </si>
  <si>
    <t>242</t>
  </si>
  <si>
    <t>Prijaté dotácie</t>
  </si>
  <si>
    <t>312</t>
  </si>
  <si>
    <t>na evidenciu obyvateľstva</t>
  </si>
  <si>
    <t>na životné prostredie, miestne komunikácie</t>
  </si>
  <si>
    <t>dotácia na Základnú školu</t>
  </si>
  <si>
    <t>Príjmy spolu:</t>
  </si>
  <si>
    <t>invalidné poistenie</t>
  </si>
  <si>
    <t>rezervný fond</t>
  </si>
  <si>
    <t>úrazové</t>
  </si>
  <si>
    <t>odvody invalidné</t>
  </si>
  <si>
    <t>úrazové poistenie</t>
  </si>
  <si>
    <t>invalidné</t>
  </si>
  <si>
    <t>zostatok z predchádzajúceho roku</t>
  </si>
  <si>
    <t>dotácia na AC</t>
  </si>
  <si>
    <t>dotácia hasiči</t>
  </si>
  <si>
    <t>poplatok za reklamu</t>
  </si>
  <si>
    <t>Spolu bežné výdavky</t>
  </si>
  <si>
    <t>poplatky vodné,stočné</t>
  </si>
  <si>
    <t xml:space="preserve">rekonštrukcia kultúrneho domu </t>
  </si>
  <si>
    <t>nové cesty a chodníky</t>
  </si>
  <si>
    <t>nájomné Pošta</t>
  </si>
  <si>
    <t>Všeobecný materiál - led svetlá</t>
  </si>
  <si>
    <t>zberný dvor</t>
  </si>
  <si>
    <t>01.01.</t>
  </si>
  <si>
    <t>Aktivačná činnosť</t>
  </si>
  <si>
    <t>odvody</t>
  </si>
  <si>
    <t>Ostatné služby miestneho hospdárstva DIELŇA</t>
  </si>
  <si>
    <t>Šport - telocvičňa</t>
  </si>
  <si>
    <t xml:space="preserve">717 </t>
  </si>
  <si>
    <t>5 % spoluúčasť rekonštr.KD</t>
  </si>
  <si>
    <t>vlastné zdroje rekonštr.KD</t>
  </si>
  <si>
    <t>hasiči spoluúčasť 5 %</t>
  </si>
  <si>
    <t>322</t>
  </si>
  <si>
    <t>Dom smútku</t>
  </si>
  <si>
    <t xml:space="preserve">Kamerový systém </t>
  </si>
  <si>
    <t>splácanie úveru VÚB</t>
  </si>
  <si>
    <t>SPOLU</t>
  </si>
  <si>
    <t>Drobné služby občanom</t>
  </si>
  <si>
    <t>nová cesta IBV Školská II</t>
  </si>
  <si>
    <t>predaj smetné nádoby</t>
  </si>
  <si>
    <t>Zberný dvor plot+brána</t>
  </si>
  <si>
    <t>dotácia KFC</t>
  </si>
  <si>
    <t>2023</t>
  </si>
  <si>
    <t>OZ Život pod Tópartom</t>
  </si>
  <si>
    <t>2024</t>
  </si>
  <si>
    <t>Duslo-plaváreň</t>
  </si>
  <si>
    <t xml:space="preserve"> hasiči vlastné zdroje</t>
  </si>
  <si>
    <t>odvody Dôvera</t>
  </si>
  <si>
    <t>telefon a mobil</t>
  </si>
  <si>
    <t>interiérové vybavenie</t>
  </si>
  <si>
    <t>všeob.materiál do MKS</t>
  </si>
  <si>
    <t>sadenice, kríky, kvety, osivá/špec.mater/</t>
  </si>
  <si>
    <t>014</t>
  </si>
  <si>
    <t>servis, údržba a opravy,náhrd.diely</t>
  </si>
  <si>
    <t>údržba výpočtovej techniky</t>
  </si>
  <si>
    <t>641</t>
  </si>
  <si>
    <t>711</t>
  </si>
  <si>
    <t>nákup pozemkov</t>
  </si>
  <si>
    <t>714</t>
  </si>
  <si>
    <t>nákup vozidiel</t>
  </si>
  <si>
    <t>Rekonštrukcia MŠ + kuchyňa</t>
  </si>
  <si>
    <t>Rekonštrukcia a moder.ZŠ</t>
  </si>
  <si>
    <t>623</t>
  </si>
  <si>
    <t>031</t>
  </si>
  <si>
    <t>pokuty a penále</t>
  </si>
  <si>
    <t>Materská škola +ŠJ</t>
  </si>
  <si>
    <t>detské ihrisko vlastné zdroje</t>
  </si>
  <si>
    <t>pokuty a penále za porušenie predpisov</t>
  </si>
  <si>
    <t>stavebný poriadok</t>
  </si>
  <si>
    <t>úroky z vkladov</t>
  </si>
  <si>
    <t>dotácia - sčítanie obyvateľov ,domov,bytov</t>
  </si>
  <si>
    <t>Predaj pozemkov</t>
  </si>
  <si>
    <t xml:space="preserve">2 </t>
  </si>
  <si>
    <t>Kapatálový rozpočet</t>
  </si>
  <si>
    <t>príjmy z prenajatých pozemkov</t>
  </si>
  <si>
    <t>nájomné Jednota, Darkvet</t>
  </si>
  <si>
    <t>Socálna pomoc podľa odkázanosti</t>
  </si>
  <si>
    <t>Transfery zo ŠR /dotácia Covid19/</t>
  </si>
  <si>
    <t>2025</t>
  </si>
  <si>
    <t>dotácia na register adries,skladník CO</t>
  </si>
  <si>
    <t>Všeobecný materiál - ihrisko</t>
  </si>
  <si>
    <t>dotácia rybár</t>
  </si>
  <si>
    <t>odvody Dôvera, Union</t>
  </si>
  <si>
    <t>11UA</t>
  </si>
  <si>
    <t>Zo ŚR- odídenci UA na ubytovanie</t>
  </si>
  <si>
    <t>Príspevok na ubytovanie odíd. UA</t>
  </si>
  <si>
    <t>357</t>
  </si>
  <si>
    <t>354</t>
  </si>
  <si>
    <t xml:space="preserve">Údžba MŠ+ZŠ </t>
  </si>
  <si>
    <t xml:space="preserve">dot.kostol, </t>
  </si>
  <si>
    <t>Monitoring skládky</t>
  </si>
  <si>
    <t>Na nemocenské dávky</t>
  </si>
  <si>
    <t>MŠ ZŠ</t>
  </si>
  <si>
    <t>ZŠ na stravu</t>
  </si>
  <si>
    <t>príjem z prenájmu skládky</t>
  </si>
  <si>
    <t>243</t>
  </si>
  <si>
    <t>z účtov -použite RF</t>
  </si>
  <si>
    <t>Schválený</t>
  </si>
  <si>
    <t>Berie na vedomie</t>
  </si>
  <si>
    <t>Schválený rozpočet</t>
  </si>
  <si>
    <t>Rozpočet po rozpočtovom opatrení</t>
  </si>
  <si>
    <t>Skutočné plnenie 2021</t>
  </si>
  <si>
    <t>Úprava</t>
  </si>
  <si>
    <t xml:space="preserve">Skutočné plnenie </t>
  </si>
  <si>
    <t>Rozpočet po opatrení</t>
  </si>
  <si>
    <t>Príjmy</t>
  </si>
  <si>
    <t>Použitie RF na DOM SMÚTKU</t>
  </si>
  <si>
    <t>Skutočnosť 2022</t>
  </si>
  <si>
    <t>traktor ZD 5  % spoluúčasť</t>
  </si>
  <si>
    <t>dotácia na ZŚ z UPSVaR</t>
  </si>
  <si>
    <t>Vypracovala: Zuzana Kompasová</t>
  </si>
  <si>
    <t xml:space="preserve">Schválilo OZ:                           </t>
  </si>
  <si>
    <t>Rozpočtové opatrenie č.2</t>
  </si>
  <si>
    <t>dotácia Envirofond</t>
  </si>
  <si>
    <t xml:space="preserve">Dňa </t>
  </si>
  <si>
    <t>splácanie úveru Envirofond</t>
  </si>
  <si>
    <t>dotácia referendum-voľby</t>
  </si>
  <si>
    <t>Odchodné</t>
  </si>
  <si>
    <t>dotácia z VUC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</si>
</sst>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_S_k_-;\-* #,##0.00\ _S_k_-;_-* \-??\ _S_k_-;_-@_-"/>
    <numFmt numFmtId="167" formatCode="[$-41B]d\.\ mmmm\ yyyy"/>
    <numFmt numFmtId="168" formatCode="#,##0.00\ &quot;€&quot;"/>
    <numFmt numFmtId="169" formatCode="[$-41B]dddd\,\ d\.\ mmmm\ yyyy"/>
  </numFmts>
  <fonts count="80">
    <font>
      <sz val="10"/>
      <name val="Arial"/>
      <family val="2"/>
    </font>
    <font>
      <b/>
      <sz val="15"/>
      <color indexed="9"/>
      <name val="Tahoma"/>
      <family val="2"/>
    </font>
    <font>
      <b/>
      <sz val="15"/>
      <color indexed="12"/>
      <name val="Tahoma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 CE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 CE"/>
      <family val="0"/>
    </font>
    <font>
      <sz val="10"/>
      <color indexed="62"/>
      <name val="Arial"/>
      <family val="2"/>
    </font>
    <font>
      <sz val="8"/>
      <color indexed="10"/>
      <name val="Arial CE"/>
      <family val="2"/>
    </font>
    <font>
      <i/>
      <sz val="8"/>
      <color indexed="8"/>
      <name val="Arial CE"/>
      <family val="2"/>
    </font>
    <font>
      <b/>
      <sz val="7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10"/>
      <name val="Arial CE"/>
      <family val="0"/>
    </font>
    <font>
      <i/>
      <sz val="8"/>
      <color indexed="10"/>
      <name val="Arial CE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 CE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 CE"/>
      <family val="0"/>
    </font>
    <font>
      <sz val="10"/>
      <color rgb="FF7030A0"/>
      <name val="Arial"/>
      <family val="2"/>
    </font>
    <font>
      <sz val="8"/>
      <color rgb="FFFF0000"/>
      <name val="Arial CE"/>
      <family val="2"/>
    </font>
    <font>
      <i/>
      <sz val="8"/>
      <color theme="1"/>
      <name val="Arial CE"/>
      <family val="2"/>
    </font>
    <font>
      <b/>
      <sz val="7"/>
      <color theme="1"/>
      <name val="Arial CE"/>
      <family val="0"/>
    </font>
    <font>
      <b/>
      <sz val="10"/>
      <color theme="1"/>
      <name val="Arial CE"/>
      <family val="0"/>
    </font>
    <font>
      <b/>
      <sz val="8"/>
      <color rgb="FFFF0000"/>
      <name val="Arial CE"/>
      <family val="0"/>
    </font>
    <font>
      <i/>
      <sz val="8"/>
      <color rgb="FFFF0000"/>
      <name val="Arial CE"/>
      <family val="2"/>
    </font>
    <font>
      <b/>
      <sz val="11"/>
      <color rgb="FFFF0000"/>
      <name val="Arial CE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3" fontId="9" fillId="34" borderId="16" xfId="0" applyNumberFormat="1" applyFont="1" applyFill="1" applyBorder="1" applyAlignment="1">
      <alignment/>
    </xf>
    <xf numFmtId="3" fontId="9" fillId="34" borderId="17" xfId="0" applyNumberFormat="1" applyFont="1" applyFill="1" applyBorder="1" applyAlignment="1">
      <alignment/>
    </xf>
    <xf numFmtId="0" fontId="5" fillId="34" borderId="18" xfId="0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vertical="center"/>
    </xf>
    <xf numFmtId="0" fontId="8" fillId="34" borderId="18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49" fontId="11" fillId="35" borderId="22" xfId="0" applyNumberFormat="1" applyFont="1" applyFill="1" applyBorder="1" applyAlignment="1">
      <alignment horizontal="center"/>
    </xf>
    <xf numFmtId="49" fontId="13" fillId="35" borderId="12" xfId="0" applyNumberFormat="1" applyFont="1" applyFill="1" applyBorder="1" applyAlignment="1">
      <alignment/>
    </xf>
    <xf numFmtId="0" fontId="14" fillId="35" borderId="12" xfId="0" applyFont="1" applyFill="1" applyBorder="1" applyAlignment="1">
      <alignment/>
    </xf>
    <xf numFmtId="0" fontId="0" fillId="35" borderId="0" xfId="0" applyFill="1" applyAlignment="1">
      <alignment/>
    </xf>
    <xf numFmtId="49" fontId="13" fillId="35" borderId="12" xfId="33" applyNumberFormat="1" applyFont="1" applyFill="1" applyBorder="1" applyAlignment="1" applyProtection="1">
      <alignment/>
      <protection/>
    </xf>
    <xf numFmtId="49" fontId="11" fillId="0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49" fontId="8" fillId="0" borderId="22" xfId="0" applyNumberFormat="1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/>
    </xf>
    <xf numFmtId="49" fontId="11" fillId="36" borderId="22" xfId="0" applyNumberFormat="1" applyFont="1" applyFill="1" applyBorder="1" applyAlignment="1">
      <alignment horizontal="center"/>
    </xf>
    <xf numFmtId="0" fontId="14" fillId="36" borderId="23" xfId="0" applyFont="1" applyFill="1" applyBorder="1" applyAlignment="1">
      <alignment/>
    </xf>
    <xf numFmtId="0" fontId="14" fillId="36" borderId="12" xfId="0" applyFont="1" applyFill="1" applyBorder="1" applyAlignment="1">
      <alignment/>
    </xf>
    <xf numFmtId="0" fontId="0" fillId="36" borderId="0" xfId="0" applyFill="1" applyAlignment="1">
      <alignment/>
    </xf>
    <xf numFmtId="49" fontId="14" fillId="35" borderId="12" xfId="0" applyNumberFormat="1" applyFont="1" applyFill="1" applyBorder="1" applyAlignment="1">
      <alignment/>
    </xf>
    <xf numFmtId="49" fontId="8" fillId="36" borderId="22" xfId="0" applyNumberFormat="1" applyFont="1" applyFill="1" applyBorder="1" applyAlignment="1">
      <alignment horizontal="center"/>
    </xf>
    <xf numFmtId="0" fontId="8" fillId="36" borderId="12" xfId="0" applyFont="1" applyFill="1" applyBorder="1" applyAlignment="1">
      <alignment/>
    </xf>
    <xf numFmtId="3" fontId="8" fillId="36" borderId="22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35" borderId="25" xfId="0" applyFont="1" applyFill="1" applyBorder="1" applyAlignment="1">
      <alignment/>
    </xf>
    <xf numFmtId="0" fontId="8" fillId="36" borderId="24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49" fontId="11" fillId="36" borderId="11" xfId="0" applyNumberFormat="1" applyFont="1" applyFill="1" applyBorder="1" applyAlignment="1">
      <alignment horizontal="center"/>
    </xf>
    <xf numFmtId="49" fontId="8" fillId="36" borderId="11" xfId="0" applyNumberFormat="1" applyFont="1" applyFill="1" applyBorder="1" applyAlignment="1">
      <alignment horizontal="center"/>
    </xf>
    <xf numFmtId="0" fontId="8" fillId="36" borderId="25" xfId="0" applyFont="1" applyFill="1" applyBorder="1" applyAlignment="1">
      <alignment/>
    </xf>
    <xf numFmtId="3" fontId="8" fillId="36" borderId="11" xfId="0" applyNumberFormat="1" applyFont="1" applyFill="1" applyBorder="1" applyAlignment="1">
      <alignment/>
    </xf>
    <xf numFmtId="0" fontId="8" fillId="35" borderId="24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49" fontId="11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/>
    </xf>
    <xf numFmtId="49" fontId="14" fillId="35" borderId="25" xfId="0" applyNumberFormat="1" applyFont="1" applyFill="1" applyBorder="1" applyAlignment="1">
      <alignment/>
    </xf>
    <xf numFmtId="0" fontId="14" fillId="35" borderId="25" xfId="0" applyFont="1" applyFill="1" applyBorder="1" applyAlignment="1">
      <alignment/>
    </xf>
    <xf numFmtId="0" fontId="5" fillId="34" borderId="22" xfId="0" applyFont="1" applyFill="1" applyBorder="1" applyAlignment="1">
      <alignment horizontal="left" vertical="center"/>
    </xf>
    <xf numFmtId="0" fontId="10" fillId="34" borderId="22" xfId="0" applyFont="1" applyFill="1" applyBorder="1" applyAlignment="1">
      <alignment vertical="center"/>
    </xf>
    <xf numFmtId="0" fontId="8" fillId="34" borderId="22" xfId="0" applyFont="1" applyFill="1" applyBorder="1" applyAlignment="1">
      <alignment/>
    </xf>
    <xf numFmtId="49" fontId="17" fillId="35" borderId="22" xfId="0" applyNumberFormat="1" applyFont="1" applyFill="1" applyBorder="1" applyAlignment="1">
      <alignment horizontal="center"/>
    </xf>
    <xf numFmtId="49" fontId="17" fillId="0" borderId="22" xfId="0" applyNumberFormat="1" applyFont="1" applyFill="1" applyBorder="1" applyAlignment="1">
      <alignment horizontal="center"/>
    </xf>
    <xf numFmtId="49" fontId="8" fillId="35" borderId="22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left"/>
    </xf>
    <xf numFmtId="0" fontId="9" fillId="35" borderId="22" xfId="0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49" fontId="8" fillId="36" borderId="0" xfId="0" applyNumberFormat="1" applyFont="1" applyFill="1" applyBorder="1" applyAlignment="1">
      <alignment horizontal="center"/>
    </xf>
    <xf numFmtId="49" fontId="13" fillId="35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7" fillId="35" borderId="12" xfId="0" applyFont="1" applyFill="1" applyBorder="1" applyAlignment="1">
      <alignment/>
    </xf>
    <xf numFmtId="3" fontId="7" fillId="37" borderId="22" xfId="0" applyNumberFormat="1" applyFont="1" applyFill="1" applyBorder="1" applyAlignment="1">
      <alignment horizontal="right"/>
    </xf>
    <xf numFmtId="3" fontId="8" fillId="37" borderId="22" xfId="0" applyNumberFormat="1" applyFont="1" applyFill="1" applyBorder="1" applyAlignment="1">
      <alignment/>
    </xf>
    <xf numFmtId="3" fontId="7" fillId="37" borderId="22" xfId="0" applyNumberFormat="1" applyFont="1" applyFill="1" applyBorder="1" applyAlignment="1">
      <alignment/>
    </xf>
    <xf numFmtId="3" fontId="8" fillId="37" borderId="22" xfId="0" applyNumberFormat="1" applyFont="1" applyFill="1" applyBorder="1" applyAlignment="1">
      <alignment/>
    </xf>
    <xf numFmtId="3" fontId="7" fillId="37" borderId="22" xfId="0" applyNumberFormat="1" applyFont="1" applyFill="1" applyBorder="1" applyAlignment="1">
      <alignment/>
    </xf>
    <xf numFmtId="3" fontId="8" fillId="37" borderId="11" xfId="0" applyNumberFormat="1" applyFont="1" applyFill="1" applyBorder="1" applyAlignment="1">
      <alignment/>
    </xf>
    <xf numFmtId="0" fontId="0" fillId="38" borderId="0" xfId="0" applyFill="1" applyAlignment="1">
      <alignment/>
    </xf>
    <xf numFmtId="3" fontId="68" fillId="36" borderId="22" xfId="0" applyNumberFormat="1" applyFont="1" applyFill="1" applyBorder="1" applyAlignment="1">
      <alignment/>
    </xf>
    <xf numFmtId="3" fontId="8" fillId="39" borderId="22" xfId="0" applyNumberFormat="1" applyFont="1" applyFill="1" applyBorder="1" applyAlignment="1">
      <alignment/>
    </xf>
    <xf numFmtId="3" fontId="7" fillId="40" borderId="22" xfId="0" applyNumberFormat="1" applyFont="1" applyFill="1" applyBorder="1" applyAlignment="1">
      <alignment horizontal="right"/>
    </xf>
    <xf numFmtId="3" fontId="7" fillId="41" borderId="22" xfId="0" applyNumberFormat="1" applyFont="1" applyFill="1" applyBorder="1" applyAlignment="1">
      <alignment horizontal="right"/>
    </xf>
    <xf numFmtId="0" fontId="0" fillId="0" borderId="26" xfId="0" applyBorder="1" applyAlignment="1">
      <alignment/>
    </xf>
    <xf numFmtId="0" fontId="4" fillId="0" borderId="26" xfId="0" applyFont="1" applyBorder="1" applyAlignment="1">
      <alignment/>
    </xf>
    <xf numFmtId="3" fontId="4" fillId="0" borderId="26" xfId="0" applyNumberFormat="1" applyFont="1" applyBorder="1" applyAlignment="1">
      <alignment/>
    </xf>
    <xf numFmtId="49" fontId="1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/>
    </xf>
    <xf numFmtId="0" fontId="21" fillId="0" borderId="26" xfId="0" applyFont="1" applyBorder="1" applyAlignment="1">
      <alignment/>
    </xf>
    <xf numFmtId="0" fontId="15" fillId="0" borderId="26" xfId="0" applyFont="1" applyBorder="1" applyAlignment="1">
      <alignment/>
    </xf>
    <xf numFmtId="3" fontId="15" fillId="0" borderId="26" xfId="0" applyNumberFormat="1" applyFont="1" applyBorder="1" applyAlignment="1">
      <alignment/>
    </xf>
    <xf numFmtId="0" fontId="69" fillId="0" borderId="0" xfId="0" applyFont="1" applyAlignment="1">
      <alignment/>
    </xf>
    <xf numFmtId="0" fontId="0" fillId="38" borderId="0" xfId="0" applyFont="1" applyFill="1" applyAlignment="1">
      <alignment/>
    </xf>
    <xf numFmtId="3" fontId="8" fillId="38" borderId="22" xfId="0" applyNumberFormat="1" applyFont="1" applyFill="1" applyBorder="1" applyAlignment="1">
      <alignment/>
    </xf>
    <xf numFmtId="3" fontId="8" fillId="37" borderId="22" xfId="0" applyNumberFormat="1" applyFont="1" applyFill="1" applyBorder="1" applyAlignment="1">
      <alignment horizontal="right"/>
    </xf>
    <xf numFmtId="3" fontId="8" fillId="38" borderId="11" xfId="0" applyNumberFormat="1" applyFont="1" applyFill="1" applyBorder="1" applyAlignment="1">
      <alignment/>
    </xf>
    <xf numFmtId="3" fontId="7" fillId="38" borderId="22" xfId="0" applyNumberFormat="1" applyFont="1" applyFill="1" applyBorder="1" applyAlignment="1">
      <alignment/>
    </xf>
    <xf numFmtId="3" fontId="8" fillId="39" borderId="11" xfId="0" applyNumberFormat="1" applyFont="1" applyFill="1" applyBorder="1" applyAlignment="1">
      <alignment/>
    </xf>
    <xf numFmtId="49" fontId="11" fillId="37" borderId="22" xfId="0" applyNumberFormat="1" applyFont="1" applyFill="1" applyBorder="1" applyAlignment="1">
      <alignment horizontal="center"/>
    </xf>
    <xf numFmtId="0" fontId="14" fillId="37" borderId="23" xfId="0" applyFont="1" applyFill="1" applyBorder="1" applyAlignment="1">
      <alignment/>
    </xf>
    <xf numFmtId="0" fontId="14" fillId="37" borderId="12" xfId="0" applyFont="1" applyFill="1" applyBorder="1" applyAlignment="1">
      <alignment/>
    </xf>
    <xf numFmtId="3" fontId="7" fillId="37" borderId="12" xfId="0" applyNumberFormat="1" applyFont="1" applyFill="1" applyBorder="1" applyAlignment="1">
      <alignment horizontal="right"/>
    </xf>
    <xf numFmtId="0" fontId="70" fillId="38" borderId="0" xfId="0" applyFont="1" applyFill="1" applyAlignment="1">
      <alignment/>
    </xf>
    <xf numFmtId="0" fontId="69" fillId="38" borderId="0" xfId="0" applyFont="1" applyFill="1" applyAlignment="1">
      <alignment/>
    </xf>
    <xf numFmtId="3" fontId="68" fillId="37" borderId="22" xfId="0" applyNumberFormat="1" applyFont="1" applyFill="1" applyBorder="1" applyAlignment="1">
      <alignment/>
    </xf>
    <xf numFmtId="3" fontId="68" fillId="38" borderId="22" xfId="0" applyNumberFormat="1" applyFont="1" applyFill="1" applyBorder="1" applyAlignment="1">
      <alignment/>
    </xf>
    <xf numFmtId="3" fontId="68" fillId="38" borderId="11" xfId="0" applyNumberFormat="1" applyFont="1" applyFill="1" applyBorder="1" applyAlignment="1">
      <alignment/>
    </xf>
    <xf numFmtId="3" fontId="71" fillId="38" borderId="22" xfId="0" applyNumberFormat="1" applyFont="1" applyFill="1" applyBorder="1" applyAlignment="1">
      <alignment/>
    </xf>
    <xf numFmtId="0" fontId="72" fillId="0" borderId="0" xfId="0" applyFont="1" applyAlignment="1">
      <alignment/>
    </xf>
    <xf numFmtId="0" fontId="8" fillId="35" borderId="12" xfId="0" applyFont="1" applyFill="1" applyBorder="1" applyAlignment="1">
      <alignment/>
    </xf>
    <xf numFmtId="3" fontId="8" fillId="38" borderId="22" xfId="0" applyNumberFormat="1" applyFont="1" applyFill="1" applyBorder="1" applyAlignment="1">
      <alignment/>
    </xf>
    <xf numFmtId="3" fontId="7" fillId="38" borderId="11" xfId="0" applyNumberFormat="1" applyFont="1" applyFill="1" applyBorder="1" applyAlignment="1">
      <alignment/>
    </xf>
    <xf numFmtId="49" fontId="5" fillId="42" borderId="27" xfId="0" applyNumberFormat="1" applyFont="1" applyFill="1" applyBorder="1" applyAlignment="1">
      <alignment horizontal="center" vertical="center" wrapText="1"/>
    </xf>
    <xf numFmtId="3" fontId="17" fillId="34" borderId="28" xfId="0" applyNumberFormat="1" applyFont="1" applyFill="1" applyBorder="1" applyAlignment="1">
      <alignment/>
    </xf>
    <xf numFmtId="3" fontId="8" fillId="36" borderId="22" xfId="0" applyNumberFormat="1" applyFont="1" applyFill="1" applyBorder="1" applyAlignment="1">
      <alignment horizontal="right"/>
    </xf>
    <xf numFmtId="3" fontId="7" fillId="37" borderId="22" xfId="0" applyNumberFormat="1" applyFont="1" applyFill="1" applyBorder="1" applyAlignment="1">
      <alignment horizontal="right"/>
    </xf>
    <xf numFmtId="3" fontId="8" fillId="38" borderId="11" xfId="0" applyNumberFormat="1" applyFont="1" applyFill="1" applyBorder="1" applyAlignment="1">
      <alignment/>
    </xf>
    <xf numFmtId="3" fontId="8" fillId="37" borderId="11" xfId="0" applyNumberFormat="1" applyFont="1" applyFill="1" applyBorder="1" applyAlignment="1">
      <alignment/>
    </xf>
    <xf numFmtId="3" fontId="7" fillId="43" borderId="29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0" fontId="0" fillId="44" borderId="0" xfId="0" applyFill="1" applyAlignment="1">
      <alignment/>
    </xf>
    <xf numFmtId="3" fontId="7" fillId="37" borderId="11" xfId="0" applyNumberFormat="1" applyFont="1" applyFill="1" applyBorder="1" applyAlignment="1">
      <alignment/>
    </xf>
    <xf numFmtId="0" fontId="0" fillId="42" borderId="0" xfId="0" applyFill="1" applyAlignment="1">
      <alignment/>
    </xf>
    <xf numFmtId="0" fontId="0" fillId="0" borderId="0" xfId="0" applyFill="1" applyAlignment="1">
      <alignment/>
    </xf>
    <xf numFmtId="3" fontId="8" fillId="45" borderId="22" xfId="0" applyNumberFormat="1" applyFont="1" applyFill="1" applyBorder="1" applyAlignment="1">
      <alignment/>
    </xf>
    <xf numFmtId="3" fontId="8" fillId="39" borderId="22" xfId="0" applyNumberFormat="1" applyFont="1" applyFill="1" applyBorder="1" applyAlignment="1">
      <alignment horizontal="right"/>
    </xf>
    <xf numFmtId="3" fontId="8" fillId="45" borderId="22" xfId="0" applyNumberFormat="1" applyFont="1" applyFill="1" applyBorder="1" applyAlignment="1">
      <alignment horizontal="right"/>
    </xf>
    <xf numFmtId="49" fontId="8" fillId="46" borderId="22" xfId="0" applyNumberFormat="1" applyFont="1" applyFill="1" applyBorder="1" applyAlignment="1">
      <alignment/>
    </xf>
    <xf numFmtId="0" fontId="8" fillId="38" borderId="21" xfId="0" applyFont="1" applyFill="1" applyBorder="1" applyAlignment="1">
      <alignment horizontal="center"/>
    </xf>
    <xf numFmtId="0" fontId="8" fillId="38" borderId="22" xfId="0" applyFont="1" applyFill="1" applyBorder="1" applyAlignment="1">
      <alignment horizontal="center"/>
    </xf>
    <xf numFmtId="49" fontId="11" fillId="38" borderId="22" xfId="0" applyNumberFormat="1" applyFont="1" applyFill="1" applyBorder="1" applyAlignment="1">
      <alignment horizontal="center"/>
    </xf>
    <xf numFmtId="49" fontId="8" fillId="38" borderId="22" xfId="0" applyNumberFormat="1" applyFont="1" applyFill="1" applyBorder="1" applyAlignment="1">
      <alignment horizontal="center"/>
    </xf>
    <xf numFmtId="0" fontId="8" fillId="37" borderId="12" xfId="0" applyFont="1" applyFill="1" applyBorder="1" applyAlignment="1">
      <alignment/>
    </xf>
    <xf numFmtId="0" fontId="13" fillId="37" borderId="22" xfId="0" applyFont="1" applyFill="1" applyBorder="1" applyAlignment="1">
      <alignment/>
    </xf>
    <xf numFmtId="0" fontId="8" fillId="37" borderId="12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12" fillId="41" borderId="30" xfId="0" applyFont="1" applyFill="1" applyBorder="1" applyAlignment="1">
      <alignment horizontal="center"/>
    </xf>
    <xf numFmtId="0" fontId="12" fillId="41" borderId="31" xfId="0" applyFont="1" applyFill="1" applyBorder="1" applyAlignment="1">
      <alignment horizontal="center"/>
    </xf>
    <xf numFmtId="3" fontId="8" fillId="41" borderId="32" xfId="0" applyNumberFormat="1" applyFont="1" applyFill="1" applyBorder="1" applyAlignment="1">
      <alignment/>
    </xf>
    <xf numFmtId="3" fontId="73" fillId="41" borderId="32" xfId="0" applyNumberFormat="1" applyFont="1" applyFill="1" applyBorder="1" applyAlignment="1">
      <alignment/>
    </xf>
    <xf numFmtId="0" fontId="12" fillId="41" borderId="20" xfId="0" applyFont="1" applyFill="1" applyBorder="1" applyAlignment="1">
      <alignment horizontal="center"/>
    </xf>
    <xf numFmtId="0" fontId="12" fillId="41" borderId="21" xfId="0" applyFont="1" applyFill="1" applyBorder="1" applyAlignment="1">
      <alignment horizontal="center"/>
    </xf>
    <xf numFmtId="3" fontId="8" fillId="41" borderId="22" xfId="0" applyNumberFormat="1" applyFont="1" applyFill="1" applyBorder="1" applyAlignment="1">
      <alignment/>
    </xf>
    <xf numFmtId="3" fontId="73" fillId="41" borderId="22" xfId="0" applyNumberFormat="1" applyFont="1" applyFill="1" applyBorder="1" applyAlignment="1">
      <alignment/>
    </xf>
    <xf numFmtId="0" fontId="12" fillId="41" borderId="22" xfId="0" applyFont="1" applyFill="1" applyBorder="1" applyAlignment="1">
      <alignment horizontal="left"/>
    </xf>
    <xf numFmtId="0" fontId="9" fillId="41" borderId="22" xfId="0" applyFont="1" applyFill="1" applyBorder="1" applyAlignment="1">
      <alignment/>
    </xf>
    <xf numFmtId="0" fontId="8" fillId="41" borderId="22" xfId="0" applyFont="1" applyFill="1" applyBorder="1" applyAlignment="1">
      <alignment/>
    </xf>
    <xf numFmtId="0" fontId="8" fillId="41" borderId="12" xfId="0" applyFont="1" applyFill="1" applyBorder="1" applyAlignment="1">
      <alignment/>
    </xf>
    <xf numFmtId="0" fontId="8" fillId="47" borderId="20" xfId="0" applyFont="1" applyFill="1" applyBorder="1" applyAlignment="1">
      <alignment horizontal="center"/>
    </xf>
    <xf numFmtId="0" fontId="8" fillId="47" borderId="21" xfId="0" applyFont="1" applyFill="1" applyBorder="1" applyAlignment="1">
      <alignment horizontal="center"/>
    </xf>
    <xf numFmtId="0" fontId="8" fillId="47" borderId="22" xfId="0" applyFont="1" applyFill="1" applyBorder="1" applyAlignment="1">
      <alignment horizontal="center"/>
    </xf>
    <xf numFmtId="49" fontId="11" fillId="45" borderId="22" xfId="0" applyNumberFormat="1" applyFont="1" applyFill="1" applyBorder="1" applyAlignment="1">
      <alignment horizontal="center"/>
    </xf>
    <xf numFmtId="0" fontId="13" fillId="45" borderId="23" xfId="0" applyFont="1" applyFill="1" applyBorder="1" applyAlignment="1">
      <alignment/>
    </xf>
    <xf numFmtId="0" fontId="13" fillId="45" borderId="12" xfId="0" applyFont="1" applyFill="1" applyBorder="1" applyAlignment="1">
      <alignment/>
    </xf>
    <xf numFmtId="0" fontId="14" fillId="45" borderId="23" xfId="0" applyFont="1" applyFill="1" applyBorder="1" applyAlignment="1">
      <alignment/>
    </xf>
    <xf numFmtId="0" fontId="14" fillId="45" borderId="12" xfId="0" applyFont="1" applyFill="1" applyBorder="1" applyAlignment="1">
      <alignment/>
    </xf>
    <xf numFmtId="3" fontId="71" fillId="37" borderId="22" xfId="0" applyNumberFormat="1" applyFont="1" applyFill="1" applyBorder="1" applyAlignment="1">
      <alignment horizontal="right"/>
    </xf>
    <xf numFmtId="3" fontId="7" fillId="40" borderId="22" xfId="0" applyNumberFormat="1" applyFont="1" applyFill="1" applyBorder="1" applyAlignment="1">
      <alignment/>
    </xf>
    <xf numFmtId="0" fontId="8" fillId="39" borderId="12" xfId="0" applyFont="1" applyFill="1" applyBorder="1" applyAlignment="1">
      <alignment/>
    </xf>
    <xf numFmtId="3" fontId="68" fillId="39" borderId="22" xfId="0" applyNumberFormat="1" applyFont="1" applyFill="1" applyBorder="1" applyAlignment="1">
      <alignment/>
    </xf>
    <xf numFmtId="0" fontId="8" fillId="37" borderId="25" xfId="0" applyFont="1" applyFill="1" applyBorder="1" applyAlignment="1">
      <alignment/>
    </xf>
    <xf numFmtId="3" fontId="68" fillId="37" borderId="11" xfId="0" applyNumberFormat="1" applyFont="1" applyFill="1" applyBorder="1" applyAlignment="1">
      <alignment/>
    </xf>
    <xf numFmtId="3" fontId="68" fillId="37" borderId="11" xfId="0" applyNumberFormat="1" applyFont="1" applyFill="1" applyBorder="1" applyAlignment="1">
      <alignment/>
    </xf>
    <xf numFmtId="3" fontId="68" fillId="37" borderId="22" xfId="0" applyNumberFormat="1" applyFont="1" applyFill="1" applyBorder="1" applyAlignment="1">
      <alignment/>
    </xf>
    <xf numFmtId="3" fontId="71" fillId="38" borderId="11" xfId="0" applyNumberFormat="1" applyFont="1" applyFill="1" applyBorder="1" applyAlignment="1">
      <alignment/>
    </xf>
    <xf numFmtId="49" fontId="8" fillId="35" borderId="11" xfId="0" applyNumberFormat="1" applyFont="1" applyFill="1" applyBorder="1" applyAlignment="1">
      <alignment horizontal="left"/>
    </xf>
    <xf numFmtId="3" fontId="17" fillId="34" borderId="0" xfId="0" applyNumberFormat="1" applyFont="1" applyFill="1" applyBorder="1" applyAlignment="1">
      <alignment/>
    </xf>
    <xf numFmtId="3" fontId="74" fillId="34" borderId="28" xfId="0" applyNumberFormat="1" applyFont="1" applyFill="1" applyBorder="1" applyAlignment="1">
      <alignment/>
    </xf>
    <xf numFmtId="3" fontId="68" fillId="41" borderId="22" xfId="0" applyNumberFormat="1" applyFont="1" applyFill="1" applyBorder="1" applyAlignment="1">
      <alignment/>
    </xf>
    <xf numFmtId="3" fontId="68" fillId="38" borderId="22" xfId="0" applyNumberFormat="1" applyFont="1" applyFill="1" applyBorder="1" applyAlignment="1">
      <alignment/>
    </xf>
    <xf numFmtId="3" fontId="68" fillId="36" borderId="22" xfId="0" applyNumberFormat="1" applyFont="1" applyFill="1" applyBorder="1" applyAlignment="1">
      <alignment horizontal="right"/>
    </xf>
    <xf numFmtId="3" fontId="68" fillId="37" borderId="22" xfId="0" applyNumberFormat="1" applyFont="1" applyFill="1" applyBorder="1" applyAlignment="1">
      <alignment horizontal="right"/>
    </xf>
    <xf numFmtId="3" fontId="68" fillId="38" borderId="11" xfId="0" applyNumberFormat="1" applyFont="1" applyFill="1" applyBorder="1" applyAlignment="1">
      <alignment/>
    </xf>
    <xf numFmtId="3" fontId="68" fillId="41" borderId="32" xfId="0" applyNumberFormat="1" applyFont="1" applyFill="1" applyBorder="1" applyAlignment="1">
      <alignment/>
    </xf>
    <xf numFmtId="3" fontId="68" fillId="45" borderId="22" xfId="0" applyNumberFormat="1" applyFont="1" applyFill="1" applyBorder="1" applyAlignment="1">
      <alignment/>
    </xf>
    <xf numFmtId="3" fontId="71" fillId="37" borderId="22" xfId="0" applyNumberFormat="1" applyFont="1" applyFill="1" applyBorder="1" applyAlignment="1">
      <alignment/>
    </xf>
    <xf numFmtId="3" fontId="71" fillId="37" borderId="11" xfId="0" applyNumberFormat="1" applyFont="1" applyFill="1" applyBorder="1" applyAlignment="1">
      <alignment/>
    </xf>
    <xf numFmtId="3" fontId="71" fillId="43" borderId="29" xfId="0" applyNumberFormat="1" applyFont="1" applyFill="1" applyBorder="1" applyAlignment="1">
      <alignment horizontal="right"/>
    </xf>
    <xf numFmtId="3" fontId="68" fillId="45" borderId="22" xfId="0" applyNumberFormat="1" applyFont="1" applyFill="1" applyBorder="1" applyAlignment="1">
      <alignment horizontal="right"/>
    </xf>
    <xf numFmtId="3" fontId="68" fillId="0" borderId="0" xfId="0" applyNumberFormat="1" applyFont="1" applyFill="1" applyBorder="1" applyAlignment="1">
      <alignment horizontal="right"/>
    </xf>
    <xf numFmtId="3" fontId="68" fillId="0" borderId="0" xfId="0" applyNumberFormat="1" applyFont="1" applyFill="1" applyBorder="1" applyAlignment="1">
      <alignment/>
    </xf>
    <xf numFmtId="49" fontId="71" fillId="42" borderId="27" xfId="0" applyNumberFormat="1" applyFont="1" applyFill="1" applyBorder="1" applyAlignment="1">
      <alignment horizontal="center" vertical="center" wrapText="1"/>
    </xf>
    <xf numFmtId="3" fontId="7" fillId="41" borderId="12" xfId="0" applyNumberFormat="1" applyFont="1" applyFill="1" applyBorder="1" applyAlignment="1">
      <alignment horizontal="right"/>
    </xf>
    <xf numFmtId="3" fontId="8" fillId="37" borderId="12" xfId="0" applyNumberFormat="1" applyFont="1" applyFill="1" applyBorder="1" applyAlignment="1">
      <alignment horizontal="right"/>
    </xf>
    <xf numFmtId="3" fontId="8" fillId="37" borderId="12" xfId="0" applyNumberFormat="1" applyFont="1" applyFill="1" applyBorder="1" applyAlignment="1">
      <alignment/>
    </xf>
    <xf numFmtId="3" fontId="7" fillId="37" borderId="12" xfId="0" applyNumberFormat="1" applyFont="1" applyFill="1" applyBorder="1" applyAlignment="1">
      <alignment/>
    </xf>
    <xf numFmtId="3" fontId="8" fillId="37" borderId="12" xfId="0" applyNumberFormat="1" applyFont="1" applyFill="1" applyBorder="1" applyAlignment="1">
      <alignment/>
    </xf>
    <xf numFmtId="3" fontId="7" fillId="37" borderId="12" xfId="0" applyNumberFormat="1" applyFont="1" applyFill="1" applyBorder="1" applyAlignment="1">
      <alignment/>
    </xf>
    <xf numFmtId="3" fontId="8" fillId="37" borderId="25" xfId="0" applyNumberFormat="1" applyFont="1" applyFill="1" applyBorder="1" applyAlignment="1">
      <alignment/>
    </xf>
    <xf numFmtId="3" fontId="8" fillId="37" borderId="33" xfId="0" applyNumberFormat="1" applyFont="1" applyFill="1" applyBorder="1" applyAlignment="1">
      <alignment/>
    </xf>
    <xf numFmtId="3" fontId="7" fillId="39" borderId="12" xfId="0" applyNumberFormat="1" applyFont="1" applyFill="1" applyBorder="1" applyAlignment="1">
      <alignment horizontal="right"/>
    </xf>
    <xf numFmtId="3" fontId="7" fillId="48" borderId="12" xfId="0" applyNumberFormat="1" applyFont="1" applyFill="1" applyBorder="1" applyAlignment="1">
      <alignment horizontal="right"/>
    </xf>
    <xf numFmtId="3" fontId="7" fillId="40" borderId="12" xfId="0" applyNumberFormat="1" applyFont="1" applyFill="1" applyBorder="1" applyAlignment="1">
      <alignment/>
    </xf>
    <xf numFmtId="3" fontId="7" fillId="46" borderId="12" xfId="0" applyNumberFormat="1" applyFont="1" applyFill="1" applyBorder="1" applyAlignment="1">
      <alignment horizontal="right"/>
    </xf>
    <xf numFmtId="3" fontId="7" fillId="40" borderId="12" xfId="0" applyNumberFormat="1" applyFont="1" applyFill="1" applyBorder="1" applyAlignment="1">
      <alignment horizontal="right"/>
    </xf>
    <xf numFmtId="49" fontId="11" fillId="35" borderId="34" xfId="0" applyNumberFormat="1" applyFont="1" applyFill="1" applyBorder="1" applyAlignment="1">
      <alignment horizontal="center"/>
    </xf>
    <xf numFmtId="49" fontId="11" fillId="35" borderId="35" xfId="0" applyNumberFormat="1" applyFont="1" applyFill="1" applyBorder="1" applyAlignment="1">
      <alignment horizontal="center"/>
    </xf>
    <xf numFmtId="49" fontId="17" fillId="36" borderId="36" xfId="0" applyNumberFormat="1" applyFont="1" applyFill="1" applyBorder="1" applyAlignment="1">
      <alignment horizontal="center"/>
    </xf>
    <xf numFmtId="0" fontId="16" fillId="41" borderId="37" xfId="0" applyFont="1" applyFill="1" applyBorder="1" applyAlignment="1">
      <alignment/>
    </xf>
    <xf numFmtId="3" fontId="7" fillId="41" borderId="38" xfId="0" applyNumberFormat="1" applyFont="1" applyFill="1" applyBorder="1" applyAlignment="1">
      <alignment horizontal="right"/>
    </xf>
    <xf numFmtId="49" fontId="17" fillId="35" borderId="39" xfId="0" applyNumberFormat="1" applyFont="1" applyFill="1" applyBorder="1" applyAlignment="1">
      <alignment horizontal="center"/>
    </xf>
    <xf numFmtId="3" fontId="8" fillId="37" borderId="38" xfId="0" applyNumberFormat="1" applyFont="1" applyFill="1" applyBorder="1" applyAlignment="1">
      <alignment horizontal="right"/>
    </xf>
    <xf numFmtId="49" fontId="17" fillId="0" borderId="39" xfId="0" applyNumberFormat="1" applyFont="1" applyFill="1" applyBorder="1" applyAlignment="1">
      <alignment horizontal="center"/>
    </xf>
    <xf numFmtId="3" fontId="7" fillId="37" borderId="38" xfId="0" applyNumberFormat="1" applyFont="1" applyFill="1" applyBorder="1" applyAlignment="1">
      <alignment horizontal="right"/>
    </xf>
    <xf numFmtId="3" fontId="8" fillId="37" borderId="38" xfId="0" applyNumberFormat="1" applyFont="1" applyFill="1" applyBorder="1" applyAlignment="1">
      <alignment/>
    </xf>
    <xf numFmtId="3" fontId="7" fillId="37" borderId="38" xfId="0" applyNumberFormat="1" applyFont="1" applyFill="1" applyBorder="1" applyAlignment="1">
      <alignment/>
    </xf>
    <xf numFmtId="3" fontId="8" fillId="37" borderId="38" xfId="0" applyNumberFormat="1" applyFont="1" applyFill="1" applyBorder="1" applyAlignment="1">
      <alignment/>
    </xf>
    <xf numFmtId="3" fontId="7" fillId="37" borderId="38" xfId="0" applyNumberFormat="1" applyFont="1" applyFill="1" applyBorder="1" applyAlignment="1">
      <alignment/>
    </xf>
    <xf numFmtId="0" fontId="9" fillId="35" borderId="39" xfId="0" applyFont="1" applyFill="1" applyBorder="1" applyAlignment="1">
      <alignment/>
    </xf>
    <xf numFmtId="49" fontId="11" fillId="0" borderId="35" xfId="0" applyNumberFormat="1" applyFont="1" applyFill="1" applyBorder="1" applyAlignment="1">
      <alignment horizontal="center"/>
    </xf>
    <xf numFmtId="3" fontId="8" fillId="37" borderId="40" xfId="0" applyNumberFormat="1" applyFont="1" applyFill="1" applyBorder="1" applyAlignment="1">
      <alignment/>
    </xf>
    <xf numFmtId="49" fontId="8" fillId="35" borderId="37" xfId="0" applyNumberFormat="1" applyFont="1" applyFill="1" applyBorder="1" applyAlignment="1">
      <alignment horizontal="center"/>
    </xf>
    <xf numFmtId="3" fontId="8" fillId="37" borderId="41" xfId="0" applyNumberFormat="1" applyFont="1" applyFill="1" applyBorder="1" applyAlignment="1">
      <alignment/>
    </xf>
    <xf numFmtId="49" fontId="11" fillId="35" borderId="39" xfId="0" applyNumberFormat="1" applyFont="1" applyFill="1" applyBorder="1" applyAlignment="1">
      <alignment horizontal="center"/>
    </xf>
    <xf numFmtId="0" fontId="16" fillId="36" borderId="37" xfId="0" applyFont="1" applyFill="1" applyBorder="1" applyAlignment="1">
      <alignment/>
    </xf>
    <xf numFmtId="3" fontId="7" fillId="39" borderId="38" xfId="0" applyNumberFormat="1" applyFont="1" applyFill="1" applyBorder="1" applyAlignment="1">
      <alignment horizontal="right"/>
    </xf>
    <xf numFmtId="0" fontId="17" fillId="48" borderId="37" xfId="0" applyFont="1" applyFill="1" applyBorder="1" applyAlignment="1">
      <alignment/>
    </xf>
    <xf numFmtId="3" fontId="7" fillId="48" borderId="38" xfId="0" applyNumberFormat="1" applyFont="1" applyFill="1" applyBorder="1" applyAlignment="1">
      <alignment horizontal="right"/>
    </xf>
    <xf numFmtId="49" fontId="17" fillId="37" borderId="39" xfId="0" applyNumberFormat="1" applyFont="1" applyFill="1" applyBorder="1" applyAlignment="1">
      <alignment horizontal="center"/>
    </xf>
    <xf numFmtId="49" fontId="11" fillId="40" borderId="39" xfId="0" applyNumberFormat="1" applyFont="1" applyFill="1" applyBorder="1" applyAlignment="1">
      <alignment horizontal="center"/>
    </xf>
    <xf numFmtId="3" fontId="7" fillId="40" borderId="38" xfId="0" applyNumberFormat="1" applyFont="1" applyFill="1" applyBorder="1" applyAlignment="1">
      <alignment/>
    </xf>
    <xf numFmtId="0" fontId="17" fillId="46" borderId="37" xfId="0" applyFont="1" applyFill="1" applyBorder="1" applyAlignment="1">
      <alignment horizontal="center"/>
    </xf>
    <xf numFmtId="3" fontId="7" fillId="46" borderId="38" xfId="0" applyNumberFormat="1" applyFont="1" applyFill="1" applyBorder="1" applyAlignment="1">
      <alignment horizontal="right"/>
    </xf>
    <xf numFmtId="0" fontId="16" fillId="35" borderId="37" xfId="0" applyFont="1" applyFill="1" applyBorder="1" applyAlignment="1">
      <alignment/>
    </xf>
    <xf numFmtId="3" fontId="7" fillId="40" borderId="38" xfId="0" applyNumberFormat="1" applyFont="1" applyFill="1" applyBorder="1" applyAlignment="1">
      <alignment horizontal="right"/>
    </xf>
    <xf numFmtId="0" fontId="16" fillId="35" borderId="42" xfId="0" applyFont="1" applyFill="1" applyBorder="1" applyAlignment="1">
      <alignment/>
    </xf>
    <xf numFmtId="3" fontId="7" fillId="37" borderId="43" xfId="0" applyNumberFormat="1" applyFont="1" applyFill="1" applyBorder="1" applyAlignment="1">
      <alignment horizontal="righ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8" fillId="37" borderId="22" xfId="0" applyNumberFormat="1" applyFont="1" applyFill="1" applyBorder="1" applyAlignment="1">
      <alignment horizontal="right"/>
    </xf>
    <xf numFmtId="2" fontId="7" fillId="37" borderId="22" xfId="0" applyNumberFormat="1" applyFont="1" applyFill="1" applyBorder="1" applyAlignment="1">
      <alignment horizontal="right"/>
    </xf>
    <xf numFmtId="2" fontId="8" fillId="37" borderId="22" xfId="0" applyNumberFormat="1" applyFont="1" applyFill="1" applyBorder="1" applyAlignment="1">
      <alignment/>
    </xf>
    <xf numFmtId="2" fontId="7" fillId="37" borderId="22" xfId="0" applyNumberFormat="1" applyFont="1" applyFill="1" applyBorder="1" applyAlignment="1">
      <alignment/>
    </xf>
    <xf numFmtId="2" fontId="7" fillId="41" borderId="22" xfId="0" applyNumberFormat="1" applyFont="1" applyFill="1" applyBorder="1" applyAlignment="1">
      <alignment horizontal="right"/>
    </xf>
    <xf numFmtId="2" fontId="8" fillId="37" borderId="22" xfId="0" applyNumberFormat="1" applyFont="1" applyFill="1" applyBorder="1" applyAlignment="1">
      <alignment/>
    </xf>
    <xf numFmtId="2" fontId="7" fillId="37" borderId="22" xfId="0" applyNumberFormat="1" applyFont="1" applyFill="1" applyBorder="1" applyAlignment="1">
      <alignment/>
    </xf>
    <xf numFmtId="2" fontId="8" fillId="37" borderId="11" xfId="0" applyNumberFormat="1" applyFont="1" applyFill="1" applyBorder="1" applyAlignment="1">
      <alignment/>
    </xf>
    <xf numFmtId="2" fontId="8" fillId="37" borderId="28" xfId="0" applyNumberFormat="1" applyFont="1" applyFill="1" applyBorder="1" applyAlignment="1">
      <alignment/>
    </xf>
    <xf numFmtId="2" fontId="7" fillId="39" borderId="22" xfId="0" applyNumberFormat="1" applyFont="1" applyFill="1" applyBorder="1" applyAlignment="1">
      <alignment horizontal="right"/>
    </xf>
    <xf numFmtId="2" fontId="7" fillId="48" borderId="22" xfId="0" applyNumberFormat="1" applyFont="1" applyFill="1" applyBorder="1" applyAlignment="1">
      <alignment horizontal="right"/>
    </xf>
    <xf numFmtId="2" fontId="7" fillId="40" borderId="22" xfId="0" applyNumberFormat="1" applyFont="1" applyFill="1" applyBorder="1" applyAlignment="1">
      <alignment/>
    </xf>
    <xf numFmtId="2" fontId="7" fillId="46" borderId="22" xfId="0" applyNumberFormat="1" applyFont="1" applyFill="1" applyBorder="1" applyAlignment="1">
      <alignment horizontal="right"/>
    </xf>
    <xf numFmtId="2" fontId="7" fillId="40" borderId="22" xfId="0" applyNumberFormat="1" applyFont="1" applyFill="1" applyBorder="1" applyAlignment="1">
      <alignment horizontal="right"/>
    </xf>
    <xf numFmtId="2" fontId="7" fillId="37" borderId="43" xfId="0" applyNumberFormat="1" applyFont="1" applyFill="1" applyBorder="1" applyAlignment="1">
      <alignment horizontal="right"/>
    </xf>
    <xf numFmtId="49" fontId="14" fillId="35" borderId="33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3" fontId="8" fillId="37" borderId="26" xfId="0" applyNumberFormat="1" applyFont="1" applyFill="1" applyBorder="1" applyAlignment="1">
      <alignment/>
    </xf>
    <xf numFmtId="3" fontId="8" fillId="37" borderId="26" xfId="0" applyNumberFormat="1" applyFont="1" applyFill="1" applyBorder="1" applyAlignment="1">
      <alignment/>
    </xf>
    <xf numFmtId="2" fontId="8" fillId="37" borderId="26" xfId="0" applyNumberFormat="1" applyFont="1" applyFill="1" applyBorder="1" applyAlignment="1">
      <alignment/>
    </xf>
    <xf numFmtId="49" fontId="8" fillId="35" borderId="26" xfId="0" applyNumberFormat="1" applyFont="1" applyFill="1" applyBorder="1" applyAlignment="1">
      <alignment horizontal="center"/>
    </xf>
    <xf numFmtId="2" fontId="8" fillId="37" borderId="26" xfId="0" applyNumberFormat="1" applyFont="1" applyFill="1" applyBorder="1" applyAlignment="1">
      <alignment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49" fontId="11" fillId="49" borderId="22" xfId="0" applyNumberFormat="1" applyFont="1" applyFill="1" applyBorder="1" applyAlignment="1">
      <alignment horizontal="center"/>
    </xf>
    <xf numFmtId="49" fontId="14" fillId="49" borderId="12" xfId="0" applyNumberFormat="1" applyFont="1" applyFill="1" applyBorder="1" applyAlignment="1">
      <alignment/>
    </xf>
    <xf numFmtId="0" fontId="14" fillId="49" borderId="12" xfId="0" applyFont="1" applyFill="1" applyBorder="1" applyAlignment="1">
      <alignment/>
    </xf>
    <xf numFmtId="3" fontId="8" fillId="49" borderId="22" xfId="0" applyNumberFormat="1" applyFont="1" applyFill="1" applyBorder="1" applyAlignment="1">
      <alignment horizontal="right"/>
    </xf>
    <xf numFmtId="3" fontId="68" fillId="49" borderId="22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2" fontId="8" fillId="38" borderId="22" xfId="0" applyNumberFormat="1" applyFont="1" applyFill="1" applyBorder="1" applyAlignment="1">
      <alignment/>
    </xf>
    <xf numFmtId="2" fontId="7" fillId="38" borderId="22" xfId="0" applyNumberFormat="1" applyFont="1" applyFill="1" applyBorder="1" applyAlignment="1">
      <alignment/>
    </xf>
    <xf numFmtId="2" fontId="8" fillId="37" borderId="22" xfId="0" applyNumberFormat="1" applyFont="1" applyFill="1" applyBorder="1" applyAlignment="1">
      <alignment horizontal="right"/>
    </xf>
    <xf numFmtId="2" fontId="7" fillId="37" borderId="22" xfId="0" applyNumberFormat="1" applyFont="1" applyFill="1" applyBorder="1" applyAlignment="1">
      <alignment horizontal="right"/>
    </xf>
    <xf numFmtId="2" fontId="8" fillId="38" borderId="22" xfId="0" applyNumberFormat="1" applyFont="1" applyFill="1" applyBorder="1" applyAlignment="1">
      <alignment/>
    </xf>
    <xf numFmtId="2" fontId="8" fillId="36" borderId="22" xfId="0" applyNumberFormat="1" applyFont="1" applyFill="1" applyBorder="1" applyAlignment="1">
      <alignment/>
    </xf>
    <xf numFmtId="2" fontId="8" fillId="38" borderId="11" xfId="0" applyNumberFormat="1" applyFont="1" applyFill="1" applyBorder="1" applyAlignment="1">
      <alignment/>
    </xf>
    <xf numFmtId="2" fontId="7" fillId="38" borderId="11" xfId="0" applyNumberFormat="1" applyFont="1" applyFill="1" applyBorder="1" applyAlignment="1">
      <alignment/>
    </xf>
    <xf numFmtId="2" fontId="8" fillId="38" borderId="11" xfId="0" applyNumberFormat="1" applyFont="1" applyFill="1" applyBorder="1" applyAlignment="1">
      <alignment/>
    </xf>
    <xf numFmtId="2" fontId="8" fillId="36" borderId="11" xfId="0" applyNumberFormat="1" applyFont="1" applyFill="1" applyBorder="1" applyAlignment="1">
      <alignment/>
    </xf>
    <xf numFmtId="2" fontId="8" fillId="41" borderId="32" xfId="0" applyNumberFormat="1" applyFont="1" applyFill="1" applyBorder="1" applyAlignment="1">
      <alignment/>
    </xf>
    <xf numFmtId="2" fontId="17" fillId="34" borderId="0" xfId="0" applyNumberFormat="1" applyFont="1" applyFill="1" applyBorder="1" applyAlignment="1">
      <alignment/>
    </xf>
    <xf numFmtId="2" fontId="8" fillId="41" borderId="22" xfId="0" applyNumberFormat="1" applyFont="1" applyFill="1" applyBorder="1" applyAlignment="1">
      <alignment/>
    </xf>
    <xf numFmtId="2" fontId="8" fillId="45" borderId="22" xfId="0" applyNumberFormat="1" applyFont="1" applyFill="1" applyBorder="1" applyAlignment="1">
      <alignment/>
    </xf>
    <xf numFmtId="2" fontId="8" fillId="37" borderId="11" xfId="0" applyNumberFormat="1" applyFont="1" applyFill="1" applyBorder="1" applyAlignment="1">
      <alignment/>
    </xf>
    <xf numFmtId="2" fontId="7" fillId="37" borderId="11" xfId="0" applyNumberFormat="1" applyFont="1" applyFill="1" applyBorder="1" applyAlignment="1">
      <alignment/>
    </xf>
    <xf numFmtId="2" fontId="7" fillId="43" borderId="29" xfId="0" applyNumberFormat="1" applyFont="1" applyFill="1" applyBorder="1" applyAlignment="1">
      <alignment horizontal="right"/>
    </xf>
    <xf numFmtId="2" fontId="8" fillId="45" borderId="22" xfId="0" applyNumberFormat="1" applyFont="1" applyFill="1" applyBorder="1" applyAlignment="1">
      <alignment horizontal="right"/>
    </xf>
    <xf numFmtId="49" fontId="7" fillId="42" borderId="27" xfId="0" applyNumberFormat="1" applyFont="1" applyFill="1" applyBorder="1" applyAlignment="1">
      <alignment horizontal="center" vertical="center" wrapText="1"/>
    </xf>
    <xf numFmtId="3" fontId="9" fillId="34" borderId="46" xfId="0" applyNumberFormat="1" applyFont="1" applyFill="1" applyBorder="1" applyAlignment="1">
      <alignment/>
    </xf>
    <xf numFmtId="3" fontId="9" fillId="34" borderId="47" xfId="0" applyNumberFormat="1" applyFont="1" applyFill="1" applyBorder="1" applyAlignment="1">
      <alignment/>
    </xf>
    <xf numFmtId="0" fontId="5" fillId="34" borderId="28" xfId="0" applyFont="1" applyFill="1" applyBorder="1" applyAlignment="1">
      <alignment horizontal="left" vertical="center"/>
    </xf>
    <xf numFmtId="0" fontId="10" fillId="34" borderId="28" xfId="0" applyFont="1" applyFill="1" applyBorder="1" applyAlignment="1">
      <alignment vertical="center"/>
    </xf>
    <xf numFmtId="0" fontId="8" fillId="34" borderId="28" xfId="0" applyFont="1" applyFill="1" applyBorder="1" applyAlignment="1">
      <alignment/>
    </xf>
    <xf numFmtId="0" fontId="8" fillId="34" borderId="33" xfId="0" applyFont="1" applyFill="1" applyBorder="1" applyAlignment="1">
      <alignment/>
    </xf>
    <xf numFmtId="49" fontId="6" fillId="33" borderId="48" xfId="0" applyNumberFormat="1" applyFont="1" applyFill="1" applyBorder="1" applyAlignment="1">
      <alignment horizontal="center"/>
    </xf>
    <xf numFmtId="49" fontId="6" fillId="33" borderId="49" xfId="0" applyNumberFormat="1" applyFont="1" applyFill="1" applyBorder="1" applyAlignment="1">
      <alignment horizontal="center"/>
    </xf>
    <xf numFmtId="49" fontId="7" fillId="33" borderId="49" xfId="0" applyNumberFormat="1" applyFont="1" applyFill="1" applyBorder="1" applyAlignment="1">
      <alignment horizontal="center"/>
    </xf>
    <xf numFmtId="49" fontId="8" fillId="33" borderId="49" xfId="0" applyNumberFormat="1" applyFont="1" applyFill="1" applyBorder="1" applyAlignment="1">
      <alignment horizontal="center"/>
    </xf>
    <xf numFmtId="0" fontId="8" fillId="33" borderId="49" xfId="0" applyFont="1" applyFill="1" applyBorder="1" applyAlignment="1">
      <alignment/>
    </xf>
    <xf numFmtId="0" fontId="8" fillId="33" borderId="35" xfId="0" applyFont="1" applyFill="1" applyBorder="1" applyAlignment="1">
      <alignment horizontal="center"/>
    </xf>
    <xf numFmtId="49" fontId="7" fillId="42" borderId="50" xfId="0" applyNumberFormat="1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/>
    </xf>
    <xf numFmtId="49" fontId="5" fillId="42" borderId="50" xfId="0" applyNumberFormat="1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49" fontId="8" fillId="33" borderId="53" xfId="0" applyNumberFormat="1" applyFont="1" applyFill="1" applyBorder="1" applyAlignment="1">
      <alignment horizontal="center"/>
    </xf>
    <xf numFmtId="49" fontId="8" fillId="33" borderId="54" xfId="0" applyNumberFormat="1" applyFont="1" applyFill="1" applyBorder="1" applyAlignment="1">
      <alignment horizontal="center"/>
    </xf>
    <xf numFmtId="0" fontId="8" fillId="33" borderId="54" xfId="0" applyFont="1" applyFill="1" applyBorder="1" applyAlignment="1">
      <alignment/>
    </xf>
    <xf numFmtId="49" fontId="5" fillId="42" borderId="55" xfId="0" applyNumberFormat="1" applyFont="1" applyFill="1" applyBorder="1" applyAlignment="1">
      <alignment horizontal="center" vertical="center" wrapText="1"/>
    </xf>
    <xf numFmtId="49" fontId="5" fillId="42" borderId="56" xfId="0" applyNumberFormat="1" applyFont="1" applyFill="1" applyBorder="1" applyAlignment="1">
      <alignment horizontal="center" vertical="center" wrapText="1"/>
    </xf>
    <xf numFmtId="0" fontId="15" fillId="39" borderId="57" xfId="0" applyFont="1" applyFill="1" applyBorder="1" applyAlignment="1">
      <alignment horizontal="center"/>
    </xf>
    <xf numFmtId="0" fontId="15" fillId="39" borderId="58" xfId="0" applyFont="1" applyFill="1" applyBorder="1" applyAlignment="1">
      <alignment horizontal="center"/>
    </xf>
    <xf numFmtId="49" fontId="7" fillId="42" borderId="59" xfId="0" applyNumberFormat="1" applyFont="1" applyFill="1" applyBorder="1" applyAlignment="1">
      <alignment horizontal="center" vertical="center" wrapText="1"/>
    </xf>
    <xf numFmtId="49" fontId="17" fillId="37" borderId="26" xfId="0" applyNumberFormat="1" applyFont="1" applyFill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3" fontId="73" fillId="38" borderId="0" xfId="0" applyNumberFormat="1" applyFont="1" applyFill="1" applyBorder="1" applyAlignment="1">
      <alignment/>
    </xf>
    <xf numFmtId="3" fontId="73" fillId="38" borderId="0" xfId="0" applyNumberFormat="1" applyFont="1" applyFill="1" applyBorder="1" applyAlignment="1">
      <alignment horizontal="right"/>
    </xf>
    <xf numFmtId="3" fontId="73" fillId="38" borderId="0" xfId="0" applyNumberFormat="1" applyFont="1" applyFill="1" applyBorder="1" applyAlignment="1">
      <alignment/>
    </xf>
    <xf numFmtId="0" fontId="70" fillId="38" borderId="0" xfId="0" applyFont="1" applyFill="1" applyBorder="1" applyAlignment="1">
      <alignment/>
    </xf>
    <xf numFmtId="49" fontId="75" fillId="42" borderId="59" xfId="0" applyNumberFormat="1" applyFont="1" applyFill="1" applyBorder="1" applyAlignment="1">
      <alignment horizontal="center" vertical="center" wrapText="1"/>
    </xf>
    <xf numFmtId="49" fontId="76" fillId="42" borderId="27" xfId="0" applyNumberFormat="1" applyFont="1" applyFill="1" applyBorder="1" applyAlignment="1">
      <alignment horizontal="center" vertical="center" wrapText="1"/>
    </xf>
    <xf numFmtId="49" fontId="76" fillId="42" borderId="55" xfId="0" applyNumberFormat="1" applyFont="1" applyFill="1" applyBorder="1" applyAlignment="1">
      <alignment horizontal="center" vertical="center" wrapText="1"/>
    </xf>
    <xf numFmtId="0" fontId="70" fillId="44" borderId="0" xfId="0" applyFont="1" applyFill="1" applyAlignment="1">
      <alignment/>
    </xf>
    <xf numFmtId="3" fontId="73" fillId="40" borderId="22" xfId="0" applyNumberFormat="1" applyFont="1" applyFill="1" applyBorder="1" applyAlignment="1">
      <alignment/>
    </xf>
    <xf numFmtId="3" fontId="73" fillId="44" borderId="22" xfId="0" applyNumberFormat="1" applyFont="1" applyFill="1" applyBorder="1" applyAlignment="1">
      <alignment/>
    </xf>
    <xf numFmtId="3" fontId="77" fillId="44" borderId="22" xfId="0" applyNumberFormat="1" applyFont="1" applyFill="1" applyBorder="1" applyAlignment="1">
      <alignment/>
    </xf>
    <xf numFmtId="3" fontId="73" fillId="44" borderId="22" xfId="0" applyNumberFormat="1" applyFont="1" applyFill="1" applyBorder="1" applyAlignment="1">
      <alignment/>
    </xf>
    <xf numFmtId="3" fontId="73" fillId="40" borderId="22" xfId="0" applyNumberFormat="1" applyFont="1" applyFill="1" applyBorder="1" applyAlignment="1">
      <alignment horizontal="right"/>
    </xf>
    <xf numFmtId="3" fontId="77" fillId="40" borderId="22" xfId="0" applyNumberFormat="1" applyFont="1" applyFill="1" applyBorder="1" applyAlignment="1">
      <alignment horizontal="right"/>
    </xf>
    <xf numFmtId="3" fontId="73" fillId="44" borderId="11" xfId="0" applyNumberFormat="1" applyFont="1" applyFill="1" applyBorder="1" applyAlignment="1">
      <alignment/>
    </xf>
    <xf numFmtId="3" fontId="77" fillId="44" borderId="11" xfId="0" applyNumberFormat="1" applyFont="1" applyFill="1" applyBorder="1" applyAlignment="1">
      <alignment/>
    </xf>
    <xf numFmtId="3" fontId="73" fillId="44" borderId="11" xfId="0" applyNumberFormat="1" applyFont="1" applyFill="1" applyBorder="1" applyAlignment="1">
      <alignment/>
    </xf>
    <xf numFmtId="3" fontId="77" fillId="40" borderId="22" xfId="0" applyNumberFormat="1" applyFont="1" applyFill="1" applyBorder="1" applyAlignment="1">
      <alignment/>
    </xf>
    <xf numFmtId="3" fontId="73" fillId="40" borderId="11" xfId="0" applyNumberFormat="1" applyFont="1" applyFill="1" applyBorder="1" applyAlignment="1">
      <alignment/>
    </xf>
    <xf numFmtId="3" fontId="77" fillId="40" borderId="11" xfId="0" applyNumberFormat="1" applyFont="1" applyFill="1" applyBorder="1" applyAlignment="1">
      <alignment/>
    </xf>
    <xf numFmtId="3" fontId="73" fillId="40" borderId="11" xfId="0" applyNumberFormat="1" applyFont="1" applyFill="1" applyBorder="1" applyAlignment="1">
      <alignment/>
    </xf>
    <xf numFmtId="3" fontId="77" fillId="50" borderId="29" xfId="0" applyNumberFormat="1" applyFont="1" applyFill="1" applyBorder="1" applyAlignment="1">
      <alignment horizontal="right"/>
    </xf>
    <xf numFmtId="3" fontId="73" fillId="40" borderId="22" xfId="0" applyNumberFormat="1" applyFont="1" applyFill="1" applyBorder="1" applyAlignment="1">
      <alignment/>
    </xf>
    <xf numFmtId="3" fontId="71" fillId="41" borderId="12" xfId="0" applyNumberFormat="1" applyFont="1" applyFill="1" applyBorder="1" applyAlignment="1">
      <alignment horizontal="right"/>
    </xf>
    <xf numFmtId="3" fontId="68" fillId="37" borderId="12" xfId="0" applyNumberFormat="1" applyFont="1" applyFill="1" applyBorder="1" applyAlignment="1">
      <alignment horizontal="right"/>
    </xf>
    <xf numFmtId="3" fontId="71" fillId="37" borderId="12" xfId="0" applyNumberFormat="1" applyFont="1" applyFill="1" applyBorder="1" applyAlignment="1">
      <alignment horizontal="right"/>
    </xf>
    <xf numFmtId="3" fontId="68" fillId="37" borderId="12" xfId="0" applyNumberFormat="1" applyFont="1" applyFill="1" applyBorder="1" applyAlignment="1">
      <alignment/>
    </xf>
    <xf numFmtId="3" fontId="71" fillId="37" borderId="12" xfId="0" applyNumberFormat="1" applyFont="1" applyFill="1" applyBorder="1" applyAlignment="1">
      <alignment/>
    </xf>
    <xf numFmtId="3" fontId="68" fillId="37" borderId="25" xfId="0" applyNumberFormat="1" applyFont="1" applyFill="1" applyBorder="1" applyAlignment="1">
      <alignment/>
    </xf>
    <xf numFmtId="3" fontId="68" fillId="37" borderId="26" xfId="0" applyNumberFormat="1" applyFont="1" applyFill="1" applyBorder="1" applyAlignment="1">
      <alignment/>
    </xf>
    <xf numFmtId="3" fontId="68" fillId="37" borderId="33" xfId="0" applyNumberFormat="1" applyFont="1" applyFill="1" applyBorder="1" applyAlignment="1">
      <alignment/>
    </xf>
    <xf numFmtId="3" fontId="71" fillId="39" borderId="12" xfId="0" applyNumberFormat="1" applyFont="1" applyFill="1" applyBorder="1" applyAlignment="1">
      <alignment horizontal="right"/>
    </xf>
    <xf numFmtId="3" fontId="71" fillId="48" borderId="12" xfId="0" applyNumberFormat="1" applyFont="1" applyFill="1" applyBorder="1" applyAlignment="1">
      <alignment horizontal="right"/>
    </xf>
    <xf numFmtId="3" fontId="71" fillId="40" borderId="12" xfId="0" applyNumberFormat="1" applyFont="1" applyFill="1" applyBorder="1" applyAlignment="1">
      <alignment/>
    </xf>
    <xf numFmtId="3" fontId="71" fillId="46" borderId="12" xfId="0" applyNumberFormat="1" applyFont="1" applyFill="1" applyBorder="1" applyAlignment="1">
      <alignment horizontal="right"/>
    </xf>
    <xf numFmtId="3" fontId="71" fillId="40" borderId="12" xfId="0" applyNumberFormat="1" applyFont="1" applyFill="1" applyBorder="1" applyAlignment="1">
      <alignment horizontal="right"/>
    </xf>
    <xf numFmtId="3" fontId="71" fillId="37" borderId="60" xfId="0" applyNumberFormat="1" applyFont="1" applyFill="1" applyBorder="1" applyAlignment="1">
      <alignment horizontal="right"/>
    </xf>
    <xf numFmtId="3" fontId="68" fillId="39" borderId="0" xfId="0" applyNumberFormat="1" applyFont="1" applyFill="1" applyBorder="1" applyAlignment="1">
      <alignment horizontal="center"/>
    </xf>
    <xf numFmtId="3" fontId="71" fillId="37" borderId="54" xfId="0" applyNumberFormat="1" applyFont="1" applyFill="1" applyBorder="1" applyAlignment="1">
      <alignment horizontal="right"/>
    </xf>
    <xf numFmtId="3" fontId="68" fillId="40" borderId="12" xfId="0" applyNumberFormat="1" applyFont="1" applyFill="1" applyBorder="1" applyAlignment="1">
      <alignment horizontal="right"/>
    </xf>
    <xf numFmtId="3" fontId="8" fillId="39" borderId="28" xfId="0" applyNumberFormat="1" applyFont="1" applyFill="1" applyBorder="1" applyAlignment="1">
      <alignment horizontal="center"/>
    </xf>
    <xf numFmtId="3" fontId="68" fillId="39" borderId="33" xfId="0" applyNumberFormat="1" applyFont="1" applyFill="1" applyBorder="1" applyAlignment="1">
      <alignment horizontal="center"/>
    </xf>
    <xf numFmtId="3" fontId="78" fillId="51" borderId="28" xfId="0" applyNumberFormat="1" applyFont="1" applyFill="1" applyBorder="1" applyAlignment="1">
      <alignment/>
    </xf>
    <xf numFmtId="0" fontId="17" fillId="40" borderId="37" xfId="0" applyFont="1" applyFill="1" applyBorder="1" applyAlignment="1">
      <alignment horizontal="center"/>
    </xf>
    <xf numFmtId="2" fontId="8" fillId="37" borderId="26" xfId="0" applyNumberFormat="1" applyFont="1" applyFill="1" applyBorder="1" applyAlignment="1">
      <alignment horizontal="right"/>
    </xf>
    <xf numFmtId="2" fontId="7" fillId="37" borderId="26" xfId="0" applyNumberFormat="1" applyFont="1" applyFill="1" applyBorder="1" applyAlignment="1">
      <alignment horizontal="right"/>
    </xf>
    <xf numFmtId="2" fontId="7" fillId="37" borderId="26" xfId="0" applyNumberFormat="1" applyFont="1" applyFill="1" applyBorder="1" applyAlignment="1">
      <alignment/>
    </xf>
    <xf numFmtId="2" fontId="7" fillId="41" borderId="26" xfId="0" applyNumberFormat="1" applyFont="1" applyFill="1" applyBorder="1" applyAlignment="1">
      <alignment horizontal="right"/>
    </xf>
    <xf numFmtId="2" fontId="7" fillId="37" borderId="26" xfId="0" applyNumberFormat="1" applyFont="1" applyFill="1" applyBorder="1" applyAlignment="1">
      <alignment/>
    </xf>
    <xf numFmtId="2" fontId="7" fillId="39" borderId="26" xfId="0" applyNumberFormat="1" applyFont="1" applyFill="1" applyBorder="1" applyAlignment="1">
      <alignment horizontal="right"/>
    </xf>
    <xf numFmtId="2" fontId="7" fillId="48" borderId="26" xfId="0" applyNumberFormat="1" applyFont="1" applyFill="1" applyBorder="1" applyAlignment="1">
      <alignment horizontal="right"/>
    </xf>
    <xf numFmtId="3" fontId="68" fillId="45" borderId="12" xfId="0" applyNumberFormat="1" applyFont="1" applyFill="1" applyBorder="1" applyAlignment="1">
      <alignment horizontal="right"/>
    </xf>
    <xf numFmtId="2" fontId="0" fillId="38" borderId="0" xfId="0" applyNumberFormat="1" applyFill="1" applyAlignment="1">
      <alignment/>
    </xf>
    <xf numFmtId="2" fontId="63" fillId="24" borderId="61" xfId="50" applyNumberFormat="1" applyBorder="1" applyAlignment="1">
      <alignment/>
    </xf>
    <xf numFmtId="2" fontId="8" fillId="41" borderId="22" xfId="0" applyNumberFormat="1" applyFont="1" applyFill="1" applyBorder="1" applyAlignment="1">
      <alignment/>
    </xf>
    <xf numFmtId="2" fontId="63" fillId="24" borderId="8" xfId="50" applyNumberFormat="1" applyAlignment="1">
      <alignment/>
    </xf>
    <xf numFmtId="2" fontId="8" fillId="39" borderId="22" xfId="0" applyNumberFormat="1" applyFont="1" applyFill="1" applyBorder="1" applyAlignment="1">
      <alignment horizontal="right"/>
    </xf>
    <xf numFmtId="2" fontId="7" fillId="49" borderId="22" xfId="0" applyNumberFormat="1" applyFont="1" applyFill="1" applyBorder="1" applyAlignment="1">
      <alignment horizontal="right"/>
    </xf>
    <xf numFmtId="2" fontId="8" fillId="39" borderId="22" xfId="0" applyNumberFormat="1" applyFont="1" applyFill="1" applyBorder="1" applyAlignment="1">
      <alignment/>
    </xf>
    <xf numFmtId="2" fontId="8" fillId="39" borderId="11" xfId="0" applyNumberFormat="1" applyFont="1" applyFill="1" applyBorder="1" applyAlignment="1">
      <alignment/>
    </xf>
    <xf numFmtId="2" fontId="8" fillId="41" borderId="32" xfId="0" applyNumberFormat="1" applyFont="1" applyFill="1" applyBorder="1" applyAlignment="1">
      <alignment/>
    </xf>
    <xf numFmtId="2" fontId="7" fillId="37" borderId="11" xfId="0" applyNumberFormat="1" applyFont="1" applyFill="1" applyBorder="1" applyAlignment="1">
      <alignment/>
    </xf>
    <xf numFmtId="2" fontId="8" fillId="41" borderId="43" xfId="0" applyNumberFormat="1" applyFont="1" applyFill="1" applyBorder="1" applyAlignment="1">
      <alignment/>
    </xf>
    <xf numFmtId="2" fontId="8" fillId="38" borderId="0" xfId="0" applyNumberFormat="1" applyFont="1" applyFill="1" applyAlignment="1">
      <alignment/>
    </xf>
    <xf numFmtId="2" fontId="8" fillId="38" borderId="0" xfId="0" applyNumberFormat="1" applyFont="1" applyFill="1" applyAlignment="1">
      <alignment horizontal="right"/>
    </xf>
    <xf numFmtId="3" fontId="73" fillId="39" borderId="22" xfId="0" applyNumberFormat="1" applyFont="1" applyFill="1" applyBorder="1" applyAlignment="1">
      <alignment/>
    </xf>
    <xf numFmtId="3" fontId="74" fillId="51" borderId="28" xfId="0" applyNumberFormat="1" applyFont="1" applyFill="1" applyBorder="1" applyAlignment="1">
      <alignment/>
    </xf>
    <xf numFmtId="3" fontId="68" fillId="52" borderId="22" xfId="0" applyNumberFormat="1" applyFont="1" applyFill="1" applyBorder="1" applyAlignment="1">
      <alignment/>
    </xf>
    <xf numFmtId="3" fontId="68" fillId="38" borderId="0" xfId="0" applyNumberFormat="1" applyFont="1" applyFill="1" applyBorder="1" applyAlignment="1">
      <alignment/>
    </xf>
    <xf numFmtId="3" fontId="68" fillId="38" borderId="0" xfId="0" applyNumberFormat="1" applyFont="1" applyFill="1" applyBorder="1" applyAlignment="1">
      <alignment horizontal="right"/>
    </xf>
    <xf numFmtId="3" fontId="68" fillId="38" borderId="0" xfId="0" applyNumberFormat="1" applyFont="1" applyFill="1" applyBorder="1" applyAlignment="1">
      <alignment/>
    </xf>
    <xf numFmtId="0" fontId="69" fillId="38" borderId="0" xfId="0" applyFont="1" applyFill="1" applyBorder="1" applyAlignment="1">
      <alignment/>
    </xf>
    <xf numFmtId="3" fontId="73" fillId="45" borderId="22" xfId="0" applyNumberFormat="1" applyFont="1" applyFill="1" applyBorder="1" applyAlignment="1">
      <alignment horizontal="right"/>
    </xf>
    <xf numFmtId="3" fontId="73" fillId="45" borderId="22" xfId="0" applyNumberFormat="1" applyFont="1" applyFill="1" applyBorder="1" applyAlignment="1">
      <alignment/>
    </xf>
    <xf numFmtId="3" fontId="68" fillId="39" borderId="11" xfId="0" applyNumberFormat="1" applyFont="1" applyFill="1" applyBorder="1" applyAlignment="1">
      <alignment/>
    </xf>
    <xf numFmtId="3" fontId="73" fillId="39" borderId="11" xfId="0" applyNumberFormat="1" applyFont="1" applyFill="1" applyBorder="1" applyAlignment="1">
      <alignment/>
    </xf>
    <xf numFmtId="3" fontId="73" fillId="39" borderId="22" xfId="0" applyNumberFormat="1" applyFont="1" applyFill="1" applyBorder="1" applyAlignment="1">
      <alignment horizontal="right"/>
    </xf>
    <xf numFmtId="3" fontId="68" fillId="53" borderId="22" xfId="0" applyNumberFormat="1" applyFont="1" applyFill="1" applyBorder="1" applyAlignment="1">
      <alignment/>
    </xf>
    <xf numFmtId="3" fontId="17" fillId="51" borderId="28" xfId="0" applyNumberFormat="1" applyFont="1" applyFill="1" applyBorder="1" applyAlignment="1">
      <alignment/>
    </xf>
    <xf numFmtId="3" fontId="68" fillId="54" borderId="22" xfId="0" applyNumberFormat="1" applyFont="1" applyFill="1" applyBorder="1" applyAlignment="1">
      <alignment/>
    </xf>
    <xf numFmtId="3" fontId="73" fillId="39" borderId="0" xfId="0" applyNumberFormat="1" applyFont="1" applyFill="1" applyBorder="1" applyAlignment="1">
      <alignment horizontal="center"/>
    </xf>
    <xf numFmtId="3" fontId="77" fillId="41" borderId="12" xfId="0" applyNumberFormat="1" applyFont="1" applyFill="1" applyBorder="1" applyAlignment="1">
      <alignment horizontal="right"/>
    </xf>
    <xf numFmtId="3" fontId="73" fillId="40" borderId="12" xfId="0" applyNumberFormat="1" applyFont="1" applyFill="1" applyBorder="1" applyAlignment="1">
      <alignment horizontal="right"/>
    </xf>
    <xf numFmtId="3" fontId="77" fillId="40" borderId="12" xfId="0" applyNumberFormat="1" applyFont="1" applyFill="1" applyBorder="1" applyAlignment="1">
      <alignment horizontal="right"/>
    </xf>
    <xf numFmtId="3" fontId="73" fillId="40" borderId="12" xfId="0" applyNumberFormat="1" applyFont="1" applyFill="1" applyBorder="1" applyAlignment="1">
      <alignment/>
    </xf>
    <xf numFmtId="3" fontId="77" fillId="40" borderId="12" xfId="0" applyNumberFormat="1" applyFont="1" applyFill="1" applyBorder="1" applyAlignment="1">
      <alignment/>
    </xf>
    <xf numFmtId="3" fontId="73" fillId="40" borderId="25" xfId="0" applyNumberFormat="1" applyFont="1" applyFill="1" applyBorder="1" applyAlignment="1">
      <alignment/>
    </xf>
    <xf numFmtId="3" fontId="73" fillId="40" borderId="26" xfId="0" applyNumberFormat="1" applyFont="1" applyFill="1" applyBorder="1" applyAlignment="1">
      <alignment/>
    </xf>
    <xf numFmtId="3" fontId="73" fillId="40" borderId="33" xfId="0" applyNumberFormat="1" applyFont="1" applyFill="1" applyBorder="1" applyAlignment="1">
      <alignment/>
    </xf>
    <xf numFmtId="3" fontId="77" fillId="39" borderId="12" xfId="0" applyNumberFormat="1" applyFont="1" applyFill="1" applyBorder="1" applyAlignment="1">
      <alignment horizontal="right"/>
    </xf>
    <xf numFmtId="3" fontId="77" fillId="48" borderId="12" xfId="0" applyNumberFormat="1" applyFont="1" applyFill="1" applyBorder="1" applyAlignment="1">
      <alignment horizontal="right"/>
    </xf>
    <xf numFmtId="3" fontId="77" fillId="37" borderId="54" xfId="0" applyNumberFormat="1" applyFont="1" applyFill="1" applyBorder="1" applyAlignment="1">
      <alignment horizontal="right"/>
    </xf>
    <xf numFmtId="0" fontId="8" fillId="35" borderId="37" xfId="0" applyFont="1" applyFill="1" applyBorder="1" applyAlignment="1">
      <alignment horizontal="center"/>
    </xf>
    <xf numFmtId="0" fontId="13" fillId="35" borderId="62" xfId="0" applyFont="1" applyFill="1" applyBorder="1" applyAlignment="1">
      <alignment/>
    </xf>
    <xf numFmtId="0" fontId="13" fillId="35" borderId="25" xfId="0" applyFont="1" applyFill="1" applyBorder="1" applyAlignment="1">
      <alignment/>
    </xf>
    <xf numFmtId="49" fontId="8" fillId="41" borderId="33" xfId="0" applyNumberFormat="1" applyFont="1" applyFill="1" applyBorder="1" applyAlignment="1">
      <alignment/>
    </xf>
    <xf numFmtId="49" fontId="8" fillId="35" borderId="12" xfId="0" applyNumberFormat="1" applyFont="1" applyFill="1" applyBorder="1" applyAlignment="1">
      <alignment/>
    </xf>
    <xf numFmtId="49" fontId="8" fillId="35" borderId="12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57" xfId="0" applyNumberFormat="1" applyFont="1" applyFill="1" applyBorder="1" applyAlignment="1">
      <alignment horizontal="center"/>
    </xf>
    <xf numFmtId="49" fontId="8" fillId="35" borderId="57" xfId="0" applyNumberFormat="1" applyFont="1" applyFill="1" applyBorder="1" applyAlignment="1">
      <alignment horizontal="center"/>
    </xf>
    <xf numFmtId="49" fontId="8" fillId="36" borderId="33" xfId="0" applyNumberFormat="1" applyFont="1" applyFill="1" applyBorder="1" applyAlignment="1">
      <alignment/>
    </xf>
    <xf numFmtId="49" fontId="8" fillId="48" borderId="33" xfId="0" applyNumberFormat="1" applyFont="1" applyFill="1" applyBorder="1" applyAlignment="1">
      <alignment/>
    </xf>
    <xf numFmtId="49" fontId="8" fillId="37" borderId="12" xfId="0" applyNumberFormat="1" applyFont="1" applyFill="1" applyBorder="1" applyAlignment="1">
      <alignment horizontal="center"/>
    </xf>
    <xf numFmtId="49" fontId="8" fillId="37" borderId="57" xfId="0" applyNumberFormat="1" applyFont="1" applyFill="1" applyBorder="1" applyAlignment="1">
      <alignment horizontal="center"/>
    </xf>
    <xf numFmtId="49" fontId="8" fillId="0" borderId="57" xfId="0" applyNumberFormat="1" applyFont="1" applyBorder="1" applyAlignment="1">
      <alignment horizontal="center"/>
    </xf>
    <xf numFmtId="49" fontId="8" fillId="44" borderId="12" xfId="0" applyNumberFormat="1" applyFont="1" applyFill="1" applyBorder="1" applyAlignment="1">
      <alignment horizontal="center"/>
    </xf>
    <xf numFmtId="49" fontId="8" fillId="46" borderId="33" xfId="0" applyNumberFormat="1" applyFont="1" applyFill="1" applyBorder="1" applyAlignment="1">
      <alignment horizontal="center"/>
    </xf>
    <xf numFmtId="49" fontId="8" fillId="35" borderId="33" xfId="0" applyNumberFormat="1" applyFont="1" applyFill="1" applyBorder="1" applyAlignment="1">
      <alignment/>
    </xf>
    <xf numFmtId="49" fontId="8" fillId="40" borderId="33" xfId="0" applyNumberFormat="1" applyFont="1" applyFill="1" applyBorder="1" applyAlignment="1">
      <alignment horizontal="center"/>
    </xf>
    <xf numFmtId="49" fontId="8" fillId="35" borderId="33" xfId="0" applyNumberFormat="1" applyFont="1" applyFill="1" applyBorder="1" applyAlignment="1">
      <alignment horizontal="center"/>
    </xf>
    <xf numFmtId="49" fontId="8" fillId="35" borderId="63" xfId="0" applyNumberFormat="1" applyFont="1" applyFill="1" applyBorder="1" applyAlignment="1">
      <alignment/>
    </xf>
    <xf numFmtId="0" fontId="18" fillId="35" borderId="62" xfId="0" applyFont="1" applyFill="1" applyBorder="1" applyAlignment="1">
      <alignment/>
    </xf>
    <xf numFmtId="0" fontId="18" fillId="35" borderId="48" xfId="0" applyFont="1" applyFill="1" applyBorder="1" applyAlignment="1">
      <alignment/>
    </xf>
    <xf numFmtId="0" fontId="18" fillId="35" borderId="64" xfId="0" applyFont="1" applyFill="1" applyBorder="1" applyAlignment="1">
      <alignment/>
    </xf>
    <xf numFmtId="0" fontId="19" fillId="36" borderId="64" xfId="0" applyFont="1" applyFill="1" applyBorder="1" applyAlignment="1">
      <alignment/>
    </xf>
    <xf numFmtId="0" fontId="8" fillId="41" borderId="64" xfId="0" applyFont="1" applyFill="1" applyBorder="1" applyAlignment="1">
      <alignment/>
    </xf>
    <xf numFmtId="0" fontId="14" fillId="35" borderId="64" xfId="0" applyFont="1" applyFill="1" applyBorder="1" applyAlignment="1">
      <alignment/>
    </xf>
    <xf numFmtId="0" fontId="8" fillId="35" borderId="64" xfId="0" applyFont="1" applyFill="1" applyBorder="1" applyAlignment="1">
      <alignment/>
    </xf>
    <xf numFmtId="0" fontId="8" fillId="35" borderId="64" xfId="0" applyFont="1" applyFill="1" applyBorder="1" applyAlignment="1">
      <alignment/>
    </xf>
    <xf numFmtId="0" fontId="14" fillId="41" borderId="64" xfId="0" applyFont="1" applyFill="1" applyBorder="1" applyAlignment="1">
      <alignment/>
    </xf>
    <xf numFmtId="0" fontId="14" fillId="35" borderId="65" xfId="0" applyFont="1" applyFill="1" applyBorder="1" applyAlignment="1">
      <alignment/>
    </xf>
    <xf numFmtId="0" fontId="14" fillId="35" borderId="66" xfId="0" applyFont="1" applyFill="1" applyBorder="1" applyAlignment="1">
      <alignment/>
    </xf>
    <xf numFmtId="3" fontId="8" fillId="37" borderId="58" xfId="0" applyNumberFormat="1" applyFont="1" applyFill="1" applyBorder="1" applyAlignment="1">
      <alignment/>
    </xf>
    <xf numFmtId="3" fontId="8" fillId="37" borderId="58" xfId="0" applyNumberFormat="1" applyFont="1" applyFill="1" applyBorder="1" applyAlignment="1">
      <alignment/>
    </xf>
    <xf numFmtId="0" fontId="14" fillId="35" borderId="67" xfId="0" applyFont="1" applyFill="1" applyBorder="1" applyAlignment="1">
      <alignment/>
    </xf>
    <xf numFmtId="0" fontId="13" fillId="35" borderId="64" xfId="0" applyFont="1" applyFill="1" applyBorder="1" applyAlignment="1">
      <alignment/>
    </xf>
    <xf numFmtId="0" fontId="20" fillId="36" borderId="64" xfId="0" applyFont="1" applyFill="1" applyBorder="1" applyAlignment="1">
      <alignment/>
    </xf>
    <xf numFmtId="0" fontId="14" fillId="48" borderId="64" xfId="0" applyFont="1" applyFill="1" applyBorder="1" applyAlignment="1">
      <alignment/>
    </xf>
    <xf numFmtId="0" fontId="14" fillId="37" borderId="64" xfId="0" applyFont="1" applyFill="1" applyBorder="1" applyAlignment="1">
      <alignment/>
    </xf>
    <xf numFmtId="0" fontId="8" fillId="35" borderId="66" xfId="0" applyFont="1" applyFill="1" applyBorder="1" applyAlignment="1">
      <alignment/>
    </xf>
    <xf numFmtId="0" fontId="14" fillId="35" borderId="64" xfId="0" applyFont="1" applyFill="1" applyBorder="1" applyAlignment="1">
      <alignment horizontal="left"/>
    </xf>
    <xf numFmtId="0" fontId="13" fillId="40" borderId="64" xfId="0" applyFont="1" applyFill="1" applyBorder="1" applyAlignment="1">
      <alignment/>
    </xf>
    <xf numFmtId="0" fontId="14" fillId="46" borderId="64" xfId="0" applyFont="1" applyFill="1" applyBorder="1" applyAlignment="1">
      <alignment/>
    </xf>
    <xf numFmtId="0" fontId="14" fillId="35" borderId="64" xfId="0" applyFont="1" applyFill="1" applyBorder="1" applyAlignment="1">
      <alignment/>
    </xf>
    <xf numFmtId="0" fontId="14" fillId="40" borderId="64" xfId="0" applyFont="1" applyFill="1" applyBorder="1" applyAlignment="1">
      <alignment/>
    </xf>
    <xf numFmtId="0" fontId="14" fillId="35" borderId="68" xfId="0" applyFont="1" applyFill="1" applyBorder="1" applyAlignment="1">
      <alignment/>
    </xf>
    <xf numFmtId="0" fontId="0" fillId="0" borderId="0" xfId="0" applyBorder="1" applyAlignment="1">
      <alignment/>
    </xf>
    <xf numFmtId="0" fontId="12" fillId="41" borderId="43" xfId="0" applyFont="1" applyFill="1" applyBorder="1" applyAlignment="1">
      <alignment horizontal="center"/>
    </xf>
    <xf numFmtId="0" fontId="12" fillId="41" borderId="69" xfId="0" applyFont="1" applyFill="1" applyBorder="1" applyAlignment="1">
      <alignment horizontal="center"/>
    </xf>
    <xf numFmtId="3" fontId="8" fillId="41" borderId="43" xfId="0" applyNumberFormat="1" applyFont="1" applyFill="1" applyBorder="1" applyAlignment="1">
      <alignment/>
    </xf>
    <xf numFmtId="3" fontId="68" fillId="41" borderId="43" xfId="0" applyNumberFormat="1" applyFont="1" applyFill="1" applyBorder="1" applyAlignment="1">
      <alignment/>
    </xf>
    <xf numFmtId="3" fontId="73" fillId="41" borderId="43" xfId="0" applyNumberFormat="1" applyFont="1" applyFill="1" applyBorder="1" applyAlignment="1">
      <alignment/>
    </xf>
    <xf numFmtId="3" fontId="68" fillId="54" borderId="43" xfId="0" applyNumberFormat="1" applyFont="1" applyFill="1" applyBorder="1" applyAlignment="1">
      <alignment/>
    </xf>
    <xf numFmtId="49" fontId="71" fillId="42" borderId="59" xfId="0" applyNumberFormat="1" applyFont="1" applyFill="1" applyBorder="1" applyAlignment="1">
      <alignment horizontal="center" vertical="center" wrapText="1"/>
    </xf>
    <xf numFmtId="49" fontId="71" fillId="42" borderId="27" xfId="0" applyNumberFormat="1" applyFont="1" applyFill="1" applyBorder="1" applyAlignment="1">
      <alignment horizontal="center" vertical="center" wrapText="1"/>
    </xf>
    <xf numFmtId="49" fontId="71" fillId="42" borderId="55" xfId="0" applyNumberFormat="1" applyFont="1" applyFill="1" applyBorder="1" applyAlignment="1">
      <alignment horizontal="center" vertical="center" wrapText="1"/>
    </xf>
    <xf numFmtId="49" fontId="79" fillId="48" borderId="59" xfId="0" applyNumberFormat="1" applyFont="1" applyFill="1" applyBorder="1" applyAlignment="1">
      <alignment horizontal="center" vertical="center" wrapText="1"/>
    </xf>
    <xf numFmtId="49" fontId="79" fillId="48" borderId="27" xfId="0" applyNumberFormat="1" applyFont="1" applyFill="1" applyBorder="1" applyAlignment="1">
      <alignment horizontal="center" vertical="center" wrapText="1"/>
    </xf>
    <xf numFmtId="49" fontId="79" fillId="48" borderId="55" xfId="0" applyNumberFormat="1" applyFont="1" applyFill="1" applyBorder="1" applyAlignment="1">
      <alignment horizontal="center" vertical="center" wrapText="1"/>
    </xf>
    <xf numFmtId="2" fontId="5" fillId="42" borderId="59" xfId="0" applyNumberFormat="1" applyFont="1" applyFill="1" applyBorder="1" applyAlignment="1">
      <alignment horizontal="center" vertical="center" wrapText="1"/>
    </xf>
    <xf numFmtId="2" fontId="5" fillId="42" borderId="27" xfId="0" applyNumberFormat="1" applyFont="1" applyFill="1" applyBorder="1" applyAlignment="1">
      <alignment horizontal="center" vertical="center" wrapText="1"/>
    </xf>
    <xf numFmtId="2" fontId="5" fillId="42" borderId="55" xfId="0" applyNumberFormat="1" applyFont="1" applyFill="1" applyBorder="1" applyAlignment="1">
      <alignment horizontal="center" vertical="center" wrapText="1"/>
    </xf>
    <xf numFmtId="0" fontId="16" fillId="41" borderId="70" xfId="0" applyFont="1" applyFill="1" applyBorder="1" applyAlignment="1">
      <alignment/>
    </xf>
    <xf numFmtId="0" fontId="9" fillId="41" borderId="6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41" borderId="12" xfId="0" applyFont="1" applyFill="1" applyBorder="1" applyAlignment="1">
      <alignment/>
    </xf>
    <xf numFmtId="0" fontId="9" fillId="41" borderId="70" xfId="0" applyFont="1" applyFill="1" applyBorder="1" applyAlignment="1">
      <alignment/>
    </xf>
    <xf numFmtId="0" fontId="9" fillId="41" borderId="22" xfId="0" applyFont="1" applyFill="1" applyBorder="1" applyAlignment="1">
      <alignment/>
    </xf>
    <xf numFmtId="49" fontId="7" fillId="42" borderId="59" xfId="0" applyNumberFormat="1" applyFont="1" applyFill="1" applyBorder="1" applyAlignment="1">
      <alignment horizontal="center" vertical="center" wrapText="1"/>
    </xf>
    <xf numFmtId="49" fontId="7" fillId="42" borderId="27" xfId="0" applyNumberFormat="1" applyFont="1" applyFill="1" applyBorder="1" applyAlignment="1">
      <alignment horizontal="center" vertical="center" wrapText="1"/>
    </xf>
    <xf numFmtId="49" fontId="7" fillId="42" borderId="55" xfId="0" applyNumberFormat="1" applyFont="1" applyFill="1" applyBorder="1" applyAlignment="1">
      <alignment horizontal="center" vertical="center" wrapText="1"/>
    </xf>
    <xf numFmtId="3" fontId="7" fillId="37" borderId="71" xfId="0" applyNumberFormat="1" applyFont="1" applyFill="1" applyBorder="1" applyAlignment="1">
      <alignment horizontal="center" wrapText="1"/>
    </xf>
    <xf numFmtId="3" fontId="7" fillId="37" borderId="58" xfId="0" applyNumberFormat="1" applyFont="1" applyFill="1" applyBorder="1" applyAlignment="1">
      <alignment horizontal="center" wrapText="1"/>
    </xf>
    <xf numFmtId="3" fontId="7" fillId="37" borderId="72" xfId="0" applyNumberFormat="1" applyFont="1" applyFill="1" applyBorder="1" applyAlignment="1">
      <alignment horizontal="center" wrapText="1"/>
    </xf>
    <xf numFmtId="3" fontId="7" fillId="37" borderId="26" xfId="0" applyNumberFormat="1" applyFont="1" applyFill="1" applyBorder="1" applyAlignment="1">
      <alignment horizontal="center" wrapText="1"/>
    </xf>
    <xf numFmtId="3" fontId="71" fillId="37" borderId="72" xfId="0" applyNumberFormat="1" applyFont="1" applyFill="1" applyBorder="1" applyAlignment="1">
      <alignment horizontal="center" wrapText="1"/>
    </xf>
    <xf numFmtId="3" fontId="71" fillId="37" borderId="26" xfId="0" applyNumberFormat="1" applyFont="1" applyFill="1" applyBorder="1" applyAlignment="1">
      <alignment horizontal="center" wrapText="1"/>
    </xf>
    <xf numFmtId="3" fontId="77" fillId="40" borderId="72" xfId="0" applyNumberFormat="1" applyFont="1" applyFill="1" applyBorder="1" applyAlignment="1">
      <alignment horizontal="center" wrapText="1"/>
    </xf>
    <xf numFmtId="3" fontId="77" fillId="40" borderId="26" xfId="0" applyNumberFormat="1" applyFont="1" applyFill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1367"/>
  <sheetViews>
    <sheetView tabSelected="1" zoomScale="120" zoomScaleNormal="120" zoomScalePageLayoutView="0" workbookViewId="0" topLeftCell="A208">
      <selection activeCell="K184" sqref="K184:K185"/>
    </sheetView>
  </sheetViews>
  <sheetFormatPr defaultColWidth="9.140625" defaultRowHeight="12.75"/>
  <cols>
    <col min="1" max="2" width="2.7109375" style="1" customWidth="1"/>
    <col min="3" max="3" width="2.57421875" style="1" customWidth="1"/>
    <col min="4" max="4" width="3.140625" style="1" customWidth="1"/>
    <col min="5" max="5" width="6.7109375" style="0" customWidth="1"/>
    <col min="6" max="6" width="4.00390625" style="0" customWidth="1"/>
    <col min="7" max="7" width="28.7109375" style="0" customWidth="1"/>
    <col min="8" max="8" width="10.57421875" style="125" customWidth="1"/>
    <col min="9" max="9" width="12.28125" style="395" customWidth="1"/>
    <col min="10" max="10" width="8.28125" style="136" customWidth="1"/>
    <col min="11" max="11" width="8.28125" style="350" customWidth="1"/>
    <col min="12" max="12" width="11.00390625" style="136" customWidth="1"/>
    <col min="13" max="13" width="9.8515625" style="125" customWidth="1"/>
    <col min="14" max="14" width="10.421875" style="125" customWidth="1"/>
  </cols>
  <sheetData>
    <row r="1" ht="15.75" customHeight="1">
      <c r="K1" s="135"/>
    </row>
    <row r="2" spans="1:11" ht="18.75">
      <c r="A2" s="4"/>
      <c r="B2" s="5"/>
      <c r="C2" s="5"/>
      <c r="D2" s="5" t="s">
        <v>313</v>
      </c>
      <c r="K2" s="135"/>
    </row>
    <row r="3" spans="1:11" ht="13.5" thickBot="1">
      <c r="A3" s="6">
        <v>0.030126</v>
      </c>
      <c r="B3" s="6"/>
      <c r="C3" s="6"/>
      <c r="K3" s="135"/>
    </row>
    <row r="4" spans="1:14" ht="43.5" customHeight="1">
      <c r="A4" s="321"/>
      <c r="B4" s="322"/>
      <c r="C4" s="322"/>
      <c r="D4" s="322" t="s">
        <v>1</v>
      </c>
      <c r="E4" s="323"/>
      <c r="F4" s="324"/>
      <c r="G4" s="325"/>
      <c r="H4" s="502" t="s">
        <v>302</v>
      </c>
      <c r="I4" s="493" t="s">
        <v>308</v>
      </c>
      <c r="J4" s="347" t="s">
        <v>298</v>
      </c>
      <c r="K4" s="490" t="s">
        <v>303</v>
      </c>
      <c r="L4" s="487" t="s">
        <v>301</v>
      </c>
      <c r="M4" s="340" t="s">
        <v>299</v>
      </c>
      <c r="N4" s="340" t="s">
        <v>299</v>
      </c>
    </row>
    <row r="5" spans="1:14" ht="28.5" customHeight="1">
      <c r="A5" s="326" t="s">
        <v>2</v>
      </c>
      <c r="B5" s="7"/>
      <c r="C5" s="7"/>
      <c r="D5" s="8" t="s">
        <v>3</v>
      </c>
      <c r="E5" s="9" t="s">
        <v>4</v>
      </c>
      <c r="F5" s="10"/>
      <c r="G5" s="11"/>
      <c r="H5" s="503"/>
      <c r="I5" s="494"/>
      <c r="J5" s="217" t="s">
        <v>0</v>
      </c>
      <c r="K5" s="491"/>
      <c r="L5" s="488"/>
      <c r="M5" s="314" t="s">
        <v>0</v>
      </c>
      <c r="N5" s="327" t="s">
        <v>0</v>
      </c>
    </row>
    <row r="6" spans="1:14" ht="12.75" customHeight="1">
      <c r="A6" s="328" t="s">
        <v>5</v>
      </c>
      <c r="B6" s="12"/>
      <c r="C6" s="12"/>
      <c r="D6" s="13" t="s">
        <v>6</v>
      </c>
      <c r="E6" s="14" t="s">
        <v>7</v>
      </c>
      <c r="F6" s="15"/>
      <c r="G6" s="16" t="s">
        <v>8</v>
      </c>
      <c r="H6" s="503"/>
      <c r="I6" s="494"/>
      <c r="J6" s="348" t="s">
        <v>9</v>
      </c>
      <c r="K6" s="491"/>
      <c r="L6" s="488"/>
      <c r="M6" s="145" t="s">
        <v>9</v>
      </c>
      <c r="N6" s="329" t="s">
        <v>9</v>
      </c>
    </row>
    <row r="7" spans="1:14" ht="18" customHeight="1" thickBot="1">
      <c r="A7" s="330" t="s">
        <v>10</v>
      </c>
      <c r="B7" s="331"/>
      <c r="C7" s="331"/>
      <c r="D7" s="332" t="s">
        <v>11</v>
      </c>
      <c r="E7" s="333" t="s">
        <v>12</v>
      </c>
      <c r="F7" s="334"/>
      <c r="G7" s="335"/>
      <c r="H7" s="504"/>
      <c r="I7" s="495"/>
      <c r="J7" s="349" t="s">
        <v>243</v>
      </c>
      <c r="K7" s="492"/>
      <c r="L7" s="489"/>
      <c r="M7" s="336" t="s">
        <v>245</v>
      </c>
      <c r="N7" s="337" t="s">
        <v>279</v>
      </c>
    </row>
    <row r="8" spans="1:14" ht="15">
      <c r="A8" s="315" t="s">
        <v>13</v>
      </c>
      <c r="B8" s="316"/>
      <c r="C8" s="316"/>
      <c r="D8" s="317"/>
      <c r="E8" s="318"/>
      <c r="F8" s="319"/>
      <c r="G8" s="320"/>
      <c r="H8" s="202"/>
      <c r="I8" s="396"/>
      <c r="J8" s="203"/>
      <c r="K8" s="385"/>
      <c r="L8" s="409"/>
      <c r="M8" s="146"/>
      <c r="N8" s="146"/>
    </row>
    <row r="9" spans="1:14" ht="12.75">
      <c r="A9" s="176" t="s">
        <v>14</v>
      </c>
      <c r="B9" s="177"/>
      <c r="C9" s="177"/>
      <c r="D9" s="499" t="s">
        <v>15</v>
      </c>
      <c r="E9" s="499"/>
      <c r="F9" s="499"/>
      <c r="G9" s="499"/>
      <c r="H9" s="178"/>
      <c r="I9" s="397"/>
      <c r="J9" s="204"/>
      <c r="K9" s="179"/>
      <c r="L9" s="410"/>
      <c r="M9" s="178"/>
      <c r="N9" s="178"/>
    </row>
    <row r="10" spans="1:14" s="32" customFormat="1" ht="12.75">
      <c r="A10" s="26">
        <v>1</v>
      </c>
      <c r="B10" s="27">
        <v>1</v>
      </c>
      <c r="C10" s="27">
        <v>1</v>
      </c>
      <c r="D10" s="28">
        <v>41</v>
      </c>
      <c r="E10" s="29" t="s">
        <v>16</v>
      </c>
      <c r="F10" s="30"/>
      <c r="G10" s="133" t="s">
        <v>17</v>
      </c>
      <c r="H10" s="267">
        <v>90405.18</v>
      </c>
      <c r="I10" s="267">
        <v>149251.8</v>
      </c>
      <c r="J10" s="137">
        <v>110000</v>
      </c>
      <c r="K10" s="351">
        <v>17000</v>
      </c>
      <c r="L10" s="137">
        <f>K10+J10</f>
        <v>127000</v>
      </c>
      <c r="M10" s="90">
        <v>110000</v>
      </c>
      <c r="N10" s="90">
        <v>110000</v>
      </c>
    </row>
    <row r="11" spans="1:14" s="32" customFormat="1" ht="12.75" customHeight="1">
      <c r="A11" s="26">
        <v>1</v>
      </c>
      <c r="B11" s="27">
        <v>1</v>
      </c>
      <c r="C11" s="27">
        <v>1</v>
      </c>
      <c r="D11" s="28">
        <v>41</v>
      </c>
      <c r="E11" s="29" t="s">
        <v>18</v>
      </c>
      <c r="F11" s="30"/>
      <c r="G11" s="133" t="s">
        <v>19</v>
      </c>
      <c r="H11" s="267">
        <v>7079.08</v>
      </c>
      <c r="I11" s="267">
        <v>11737.24</v>
      </c>
      <c r="J11" s="137">
        <v>7500</v>
      </c>
      <c r="K11" s="351"/>
      <c r="L11" s="137">
        <f aca="true" t="shared" si="0" ref="L11:L74">K11+J11</f>
        <v>7500</v>
      </c>
      <c r="M11" s="90">
        <v>9000</v>
      </c>
      <c r="N11" s="90">
        <v>9000</v>
      </c>
    </row>
    <row r="12" spans="1:14" s="32" customFormat="1" ht="12.75">
      <c r="A12" s="26">
        <v>1</v>
      </c>
      <c r="B12" s="27">
        <v>1</v>
      </c>
      <c r="C12" s="27">
        <v>1</v>
      </c>
      <c r="D12" s="28">
        <v>41</v>
      </c>
      <c r="E12" s="29" t="s">
        <v>263</v>
      </c>
      <c r="F12" s="30"/>
      <c r="G12" s="133" t="s">
        <v>248</v>
      </c>
      <c r="H12" s="267">
        <v>2740.78</v>
      </c>
      <c r="I12" s="267">
        <v>2576.75</v>
      </c>
      <c r="J12" s="137">
        <v>4500</v>
      </c>
      <c r="K12" s="351"/>
      <c r="L12" s="137">
        <f t="shared" si="0"/>
        <v>4500</v>
      </c>
      <c r="M12" s="90">
        <v>3000</v>
      </c>
      <c r="N12" s="90">
        <v>3000</v>
      </c>
    </row>
    <row r="13" spans="1:14" s="32" customFormat="1" ht="12.75">
      <c r="A13" s="26">
        <v>1</v>
      </c>
      <c r="B13" s="27">
        <v>1</v>
      </c>
      <c r="C13" s="27">
        <v>1</v>
      </c>
      <c r="D13" s="28">
        <v>41</v>
      </c>
      <c r="E13" s="29" t="s">
        <v>20</v>
      </c>
      <c r="F13" s="33" t="s">
        <v>21</v>
      </c>
      <c r="G13" s="133" t="s">
        <v>22</v>
      </c>
      <c r="H13" s="267">
        <v>1195.71</v>
      </c>
      <c r="I13" s="267">
        <v>1769.21</v>
      </c>
      <c r="J13" s="137">
        <v>1500</v>
      </c>
      <c r="K13" s="351"/>
      <c r="L13" s="137">
        <f t="shared" si="0"/>
        <v>1500</v>
      </c>
      <c r="M13" s="90">
        <v>1500</v>
      </c>
      <c r="N13" s="90">
        <v>1500</v>
      </c>
    </row>
    <row r="14" spans="1:14" s="32" customFormat="1" ht="12.75">
      <c r="A14" s="26">
        <v>1</v>
      </c>
      <c r="B14" s="27">
        <v>1</v>
      </c>
      <c r="C14" s="27">
        <v>1</v>
      </c>
      <c r="D14" s="28">
        <v>41</v>
      </c>
      <c r="E14" s="29" t="s">
        <v>20</v>
      </c>
      <c r="F14" s="30" t="s">
        <v>23</v>
      </c>
      <c r="G14" s="133" t="s">
        <v>24</v>
      </c>
      <c r="H14" s="267">
        <v>14515.18</v>
      </c>
      <c r="I14" s="267">
        <v>18733.77</v>
      </c>
      <c r="J14" s="137">
        <v>16000</v>
      </c>
      <c r="K14" s="351"/>
      <c r="L14" s="137">
        <f t="shared" si="0"/>
        <v>16000</v>
      </c>
      <c r="M14" s="90">
        <v>16000</v>
      </c>
      <c r="N14" s="90">
        <v>16000</v>
      </c>
    </row>
    <row r="15" spans="1:14" s="32" customFormat="1" ht="12.75">
      <c r="A15" s="26">
        <v>1</v>
      </c>
      <c r="B15" s="27">
        <v>1</v>
      </c>
      <c r="C15" s="27">
        <v>1</v>
      </c>
      <c r="D15" s="28">
        <v>41</v>
      </c>
      <c r="E15" s="29" t="s">
        <v>20</v>
      </c>
      <c r="F15" s="30" t="s">
        <v>33</v>
      </c>
      <c r="G15" s="133" t="s">
        <v>209</v>
      </c>
      <c r="H15" s="267">
        <v>843.37</v>
      </c>
      <c r="I15" s="267">
        <v>1225.45</v>
      </c>
      <c r="J15" s="137">
        <v>900</v>
      </c>
      <c r="K15" s="351"/>
      <c r="L15" s="137">
        <f t="shared" si="0"/>
        <v>900</v>
      </c>
      <c r="M15" s="90">
        <v>900</v>
      </c>
      <c r="N15" s="90">
        <v>900</v>
      </c>
    </row>
    <row r="16" spans="1:14" s="32" customFormat="1" ht="12.75">
      <c r="A16" s="26">
        <v>1</v>
      </c>
      <c r="B16" s="27">
        <v>1</v>
      </c>
      <c r="C16" s="27">
        <v>1</v>
      </c>
      <c r="D16" s="28">
        <v>41</v>
      </c>
      <c r="E16" s="29" t="s">
        <v>20</v>
      </c>
      <c r="F16" s="30" t="s">
        <v>36</v>
      </c>
      <c r="G16" s="133" t="s">
        <v>207</v>
      </c>
      <c r="H16" s="267">
        <v>2603.07</v>
      </c>
      <c r="I16" s="267">
        <v>2394.01</v>
      </c>
      <c r="J16" s="137">
        <v>3000</v>
      </c>
      <c r="K16" s="351"/>
      <c r="L16" s="137">
        <f t="shared" si="0"/>
        <v>3000</v>
      </c>
      <c r="M16" s="90">
        <v>2500</v>
      </c>
      <c r="N16" s="90">
        <v>2500</v>
      </c>
    </row>
    <row r="17" spans="1:14" s="32" customFormat="1" ht="12.75">
      <c r="A17" s="26">
        <v>1</v>
      </c>
      <c r="B17" s="27">
        <v>1</v>
      </c>
      <c r="C17" s="27">
        <v>1</v>
      </c>
      <c r="D17" s="28">
        <v>41</v>
      </c>
      <c r="E17" s="29" t="s">
        <v>20</v>
      </c>
      <c r="F17" s="30" t="s">
        <v>25</v>
      </c>
      <c r="G17" s="133" t="s">
        <v>26</v>
      </c>
      <c r="H17" s="267">
        <v>686.28</v>
      </c>
      <c r="I17" s="267">
        <v>939.31</v>
      </c>
      <c r="J17" s="137">
        <v>900</v>
      </c>
      <c r="K17" s="351"/>
      <c r="L17" s="137">
        <f t="shared" si="0"/>
        <v>900</v>
      </c>
      <c r="M17" s="90">
        <v>600</v>
      </c>
      <c r="N17" s="90">
        <v>600</v>
      </c>
    </row>
    <row r="18" spans="1:14" s="32" customFormat="1" ht="12.75">
      <c r="A18" s="26">
        <v>1</v>
      </c>
      <c r="B18" s="27">
        <v>1</v>
      </c>
      <c r="C18" s="27">
        <v>1</v>
      </c>
      <c r="D18" s="28">
        <v>41</v>
      </c>
      <c r="E18" s="29" t="s">
        <v>20</v>
      </c>
      <c r="F18" s="30" t="s">
        <v>82</v>
      </c>
      <c r="G18" s="133" t="s">
        <v>208</v>
      </c>
      <c r="H18" s="267">
        <v>4924.21</v>
      </c>
      <c r="I18" s="267">
        <v>6354.91</v>
      </c>
      <c r="J18" s="137">
        <v>5800</v>
      </c>
      <c r="K18" s="351"/>
      <c r="L18" s="137">
        <f t="shared" si="0"/>
        <v>5800</v>
      </c>
      <c r="M18" s="90">
        <v>5000</v>
      </c>
      <c r="N18" s="90">
        <v>5000</v>
      </c>
    </row>
    <row r="19" spans="1:14" s="32" customFormat="1" ht="12.75">
      <c r="A19" s="26">
        <v>1</v>
      </c>
      <c r="B19" s="27">
        <v>1</v>
      </c>
      <c r="C19" s="27">
        <v>1</v>
      </c>
      <c r="D19" s="28">
        <v>41</v>
      </c>
      <c r="E19" s="29" t="s">
        <v>27</v>
      </c>
      <c r="F19" s="30" t="s">
        <v>21</v>
      </c>
      <c r="G19" s="133" t="s">
        <v>28</v>
      </c>
      <c r="H19" s="267">
        <v>0</v>
      </c>
      <c r="I19" s="267">
        <v>30.02</v>
      </c>
      <c r="J19" s="137">
        <v>50</v>
      </c>
      <c r="K19" s="351"/>
      <c r="L19" s="137">
        <f t="shared" si="0"/>
        <v>50</v>
      </c>
      <c r="M19" s="90">
        <v>50</v>
      </c>
      <c r="N19" s="90">
        <v>50</v>
      </c>
    </row>
    <row r="20" spans="1:14" s="32" customFormat="1" ht="12.75">
      <c r="A20" s="26">
        <v>1</v>
      </c>
      <c r="B20" s="27">
        <v>1</v>
      </c>
      <c r="C20" s="27">
        <v>1</v>
      </c>
      <c r="D20" s="28">
        <v>41</v>
      </c>
      <c r="E20" s="29" t="s">
        <v>29</v>
      </c>
      <c r="F20" s="30" t="s">
        <v>21</v>
      </c>
      <c r="G20" s="133" t="s">
        <v>30</v>
      </c>
      <c r="H20" s="267">
        <v>1064.8</v>
      </c>
      <c r="I20" s="267">
        <v>1338.03</v>
      </c>
      <c r="J20" s="137">
        <v>2500</v>
      </c>
      <c r="K20" s="351"/>
      <c r="L20" s="137">
        <f t="shared" si="0"/>
        <v>2500</v>
      </c>
      <c r="M20" s="90">
        <v>2500</v>
      </c>
      <c r="N20" s="90">
        <v>2500</v>
      </c>
    </row>
    <row r="21" spans="1:14" s="32" customFormat="1" ht="12.75">
      <c r="A21" s="26">
        <v>1</v>
      </c>
      <c r="B21" s="27">
        <v>1</v>
      </c>
      <c r="C21" s="27">
        <v>1</v>
      </c>
      <c r="D21" s="28">
        <v>41</v>
      </c>
      <c r="E21" s="29" t="s">
        <v>31</v>
      </c>
      <c r="F21" s="30" t="s">
        <v>21</v>
      </c>
      <c r="G21" s="133" t="s">
        <v>32</v>
      </c>
      <c r="H21" s="267">
        <v>9059.12</v>
      </c>
      <c r="I21" s="267">
        <v>13363.61</v>
      </c>
      <c r="J21" s="137">
        <v>10000</v>
      </c>
      <c r="K21" s="351"/>
      <c r="L21" s="137">
        <f t="shared" si="0"/>
        <v>10000</v>
      </c>
      <c r="M21" s="90">
        <v>10000</v>
      </c>
      <c r="N21" s="90">
        <v>10000</v>
      </c>
    </row>
    <row r="22" spans="1:14" s="32" customFormat="1" ht="12.75">
      <c r="A22" s="26">
        <v>1</v>
      </c>
      <c r="B22" s="27">
        <v>1</v>
      </c>
      <c r="C22" s="27">
        <v>1</v>
      </c>
      <c r="D22" s="28">
        <v>41</v>
      </c>
      <c r="E22" s="29" t="s">
        <v>29</v>
      </c>
      <c r="F22" s="30" t="s">
        <v>33</v>
      </c>
      <c r="G22" s="31" t="s">
        <v>249</v>
      </c>
      <c r="H22" s="267">
        <v>1517.44</v>
      </c>
      <c r="I22" s="267">
        <v>1561.95</v>
      </c>
      <c r="J22" s="137">
        <v>1500</v>
      </c>
      <c r="K22" s="351"/>
      <c r="L22" s="137">
        <f t="shared" si="0"/>
        <v>1500</v>
      </c>
      <c r="M22" s="90">
        <v>1500</v>
      </c>
      <c r="N22" s="90">
        <v>1500</v>
      </c>
    </row>
    <row r="23" spans="1:14" s="32" customFormat="1" ht="12.75">
      <c r="A23" s="26">
        <v>1</v>
      </c>
      <c r="B23" s="27">
        <v>1</v>
      </c>
      <c r="C23" s="27">
        <v>1</v>
      </c>
      <c r="D23" s="28">
        <v>41</v>
      </c>
      <c r="E23" s="29" t="s">
        <v>29</v>
      </c>
      <c r="F23" s="30" t="s">
        <v>33</v>
      </c>
      <c r="G23" s="31" t="s">
        <v>34</v>
      </c>
      <c r="H23" s="267">
        <v>1727.42</v>
      </c>
      <c r="I23" s="267">
        <v>1204.44</v>
      </c>
      <c r="J23" s="137">
        <v>1900</v>
      </c>
      <c r="K23" s="351"/>
      <c r="L23" s="137">
        <f t="shared" si="0"/>
        <v>1900</v>
      </c>
      <c r="M23" s="90">
        <v>2000</v>
      </c>
      <c r="N23" s="90">
        <v>2000</v>
      </c>
    </row>
    <row r="24" spans="1:14" s="32" customFormat="1" ht="12.75">
      <c r="A24" s="26">
        <v>1</v>
      </c>
      <c r="B24" s="27">
        <v>1</v>
      </c>
      <c r="C24" s="27">
        <v>1</v>
      </c>
      <c r="D24" s="28">
        <v>41</v>
      </c>
      <c r="E24" s="29" t="s">
        <v>35</v>
      </c>
      <c r="F24" s="30" t="s">
        <v>36</v>
      </c>
      <c r="G24" s="31" t="s">
        <v>37</v>
      </c>
      <c r="H24" s="267">
        <v>187.37</v>
      </c>
      <c r="I24" s="267">
        <v>0</v>
      </c>
      <c r="J24" s="137">
        <v>200</v>
      </c>
      <c r="K24" s="351"/>
      <c r="L24" s="137">
        <f t="shared" si="0"/>
        <v>200</v>
      </c>
      <c r="M24" s="90">
        <v>200</v>
      </c>
      <c r="N24" s="90">
        <v>200</v>
      </c>
    </row>
    <row r="25" spans="1:14" s="32" customFormat="1" ht="12.75">
      <c r="A25" s="26">
        <v>1</v>
      </c>
      <c r="B25" s="27">
        <v>1</v>
      </c>
      <c r="C25" s="27">
        <v>1</v>
      </c>
      <c r="D25" s="28">
        <v>41</v>
      </c>
      <c r="E25" s="29" t="s">
        <v>38</v>
      </c>
      <c r="F25" s="30" t="s">
        <v>23</v>
      </c>
      <c r="G25" s="31" t="s">
        <v>39</v>
      </c>
      <c r="H25" s="267">
        <v>2443.91</v>
      </c>
      <c r="I25" s="267">
        <v>1047.68</v>
      </c>
      <c r="J25" s="137">
        <v>2500</v>
      </c>
      <c r="K25" s="351"/>
      <c r="L25" s="137">
        <f t="shared" si="0"/>
        <v>2500</v>
      </c>
      <c r="M25" s="90">
        <v>2500</v>
      </c>
      <c r="N25" s="90">
        <v>2500</v>
      </c>
    </row>
    <row r="26" spans="1:14" s="32" customFormat="1" ht="12.75">
      <c r="A26" s="26">
        <v>1</v>
      </c>
      <c r="B26" s="27">
        <v>1</v>
      </c>
      <c r="C26" s="27">
        <v>1</v>
      </c>
      <c r="D26" s="28">
        <v>41</v>
      </c>
      <c r="E26" s="29" t="s">
        <v>35</v>
      </c>
      <c r="F26" s="30" t="s">
        <v>40</v>
      </c>
      <c r="G26" s="133" t="s">
        <v>41</v>
      </c>
      <c r="H26" s="267">
        <v>11549.18</v>
      </c>
      <c r="I26" s="267">
        <v>6682.41</v>
      </c>
      <c r="J26" s="137">
        <v>6000</v>
      </c>
      <c r="K26" s="351"/>
      <c r="L26" s="137">
        <f t="shared" si="0"/>
        <v>6000</v>
      </c>
      <c r="M26" s="90">
        <v>6000</v>
      </c>
      <c r="N26" s="90">
        <v>6000</v>
      </c>
    </row>
    <row r="27" spans="1:14" s="32" customFormat="1" ht="12.75">
      <c r="A27" s="26">
        <v>1</v>
      </c>
      <c r="B27" s="27">
        <v>1</v>
      </c>
      <c r="C27" s="27">
        <v>1</v>
      </c>
      <c r="D27" s="28">
        <v>41</v>
      </c>
      <c r="E27" s="29" t="s">
        <v>35</v>
      </c>
      <c r="F27" s="30" t="s">
        <v>40</v>
      </c>
      <c r="G27" s="31" t="s">
        <v>42</v>
      </c>
      <c r="H27" s="267">
        <v>437.43</v>
      </c>
      <c r="I27" s="267">
        <v>1193.22</v>
      </c>
      <c r="J27" s="137">
        <v>800</v>
      </c>
      <c r="K27" s="351"/>
      <c r="L27" s="137">
        <f t="shared" si="0"/>
        <v>800</v>
      </c>
      <c r="M27" s="90">
        <v>800</v>
      </c>
      <c r="N27" s="90">
        <v>800</v>
      </c>
    </row>
    <row r="28" spans="1:14" s="32" customFormat="1" ht="12.75">
      <c r="A28" s="26">
        <v>1</v>
      </c>
      <c r="B28" s="27">
        <v>1</v>
      </c>
      <c r="C28" s="27">
        <v>1</v>
      </c>
      <c r="D28" s="28">
        <v>41</v>
      </c>
      <c r="E28" s="29" t="s">
        <v>35</v>
      </c>
      <c r="F28" s="30" t="s">
        <v>40</v>
      </c>
      <c r="G28" s="31" t="s">
        <v>43</v>
      </c>
      <c r="H28" s="267">
        <v>272.59</v>
      </c>
      <c r="I28" s="267">
        <v>437.41</v>
      </c>
      <c r="J28" s="137">
        <v>300</v>
      </c>
      <c r="K28" s="351"/>
      <c r="L28" s="137">
        <f t="shared" si="0"/>
        <v>300</v>
      </c>
      <c r="M28" s="90">
        <v>300</v>
      </c>
      <c r="N28" s="90">
        <v>300</v>
      </c>
    </row>
    <row r="29" spans="1:14" s="32" customFormat="1" ht="12.75">
      <c r="A29" s="26">
        <v>1</v>
      </c>
      <c r="B29" s="27">
        <v>1</v>
      </c>
      <c r="C29" s="27">
        <v>1</v>
      </c>
      <c r="D29" s="28">
        <v>41</v>
      </c>
      <c r="E29" s="29" t="s">
        <v>35</v>
      </c>
      <c r="F29" s="30" t="s">
        <v>44</v>
      </c>
      <c r="G29" s="31" t="s">
        <v>45</v>
      </c>
      <c r="H29" s="267">
        <v>292.5</v>
      </c>
      <c r="I29" s="267">
        <v>125.02</v>
      </c>
      <c r="J29" s="137">
        <v>300</v>
      </c>
      <c r="K29" s="351"/>
      <c r="L29" s="137">
        <f t="shared" si="0"/>
        <v>300</v>
      </c>
      <c r="M29" s="90">
        <v>300</v>
      </c>
      <c r="N29" s="90">
        <v>300</v>
      </c>
    </row>
    <row r="30" spans="1:14" s="32" customFormat="1" ht="12.75">
      <c r="A30" s="26">
        <v>1</v>
      </c>
      <c r="B30" s="27">
        <v>1</v>
      </c>
      <c r="C30" s="27">
        <v>1</v>
      </c>
      <c r="D30" s="28">
        <v>41</v>
      </c>
      <c r="E30" s="29" t="s">
        <v>35</v>
      </c>
      <c r="F30" s="30" t="s">
        <v>46</v>
      </c>
      <c r="G30" s="31" t="s">
        <v>47</v>
      </c>
      <c r="H30" s="267">
        <v>23.49</v>
      </c>
      <c r="I30" s="267">
        <v>42.42</v>
      </c>
      <c r="J30" s="137">
        <v>50</v>
      </c>
      <c r="K30" s="351"/>
      <c r="L30" s="137">
        <f t="shared" si="0"/>
        <v>50</v>
      </c>
      <c r="M30" s="90">
        <v>50</v>
      </c>
      <c r="N30" s="90">
        <v>50</v>
      </c>
    </row>
    <row r="31" spans="1:14" s="32" customFormat="1" ht="12.75">
      <c r="A31" s="26">
        <v>1</v>
      </c>
      <c r="B31" s="27">
        <v>1</v>
      </c>
      <c r="C31" s="27">
        <v>1</v>
      </c>
      <c r="D31" s="28">
        <v>41</v>
      </c>
      <c r="E31" s="29" t="s">
        <v>35</v>
      </c>
      <c r="F31" s="30" t="s">
        <v>49</v>
      </c>
      <c r="G31" s="31" t="s">
        <v>50</v>
      </c>
      <c r="H31" s="267">
        <v>5349.76</v>
      </c>
      <c r="I31" s="267">
        <v>3734.29</v>
      </c>
      <c r="J31" s="137">
        <v>3000</v>
      </c>
      <c r="K31" s="351"/>
      <c r="L31" s="137">
        <f t="shared" si="0"/>
        <v>3000</v>
      </c>
      <c r="M31" s="90">
        <v>3000</v>
      </c>
      <c r="N31" s="90">
        <v>3000</v>
      </c>
    </row>
    <row r="32" spans="1:14" s="32" customFormat="1" ht="12.75">
      <c r="A32" s="26">
        <v>1</v>
      </c>
      <c r="B32" s="27">
        <v>1</v>
      </c>
      <c r="C32" s="27">
        <v>1</v>
      </c>
      <c r="D32" s="28">
        <v>41</v>
      </c>
      <c r="E32" s="29" t="s">
        <v>51</v>
      </c>
      <c r="F32" s="30" t="s">
        <v>21</v>
      </c>
      <c r="G32" s="31" t="s">
        <v>52</v>
      </c>
      <c r="H32" s="267">
        <v>1353.21</v>
      </c>
      <c r="I32" s="267">
        <v>1993.82</v>
      </c>
      <c r="J32" s="137">
        <v>1500</v>
      </c>
      <c r="K32" s="351"/>
      <c r="L32" s="137">
        <f t="shared" si="0"/>
        <v>1500</v>
      </c>
      <c r="M32" s="90">
        <v>1500</v>
      </c>
      <c r="N32" s="90">
        <v>1500</v>
      </c>
    </row>
    <row r="33" spans="1:14" s="32" customFormat="1" ht="12.75">
      <c r="A33" s="26">
        <v>1</v>
      </c>
      <c r="B33" s="27">
        <v>1</v>
      </c>
      <c r="C33" s="27">
        <v>1</v>
      </c>
      <c r="D33" s="28">
        <v>41</v>
      </c>
      <c r="E33" s="29" t="s">
        <v>51</v>
      </c>
      <c r="F33" s="30" t="s">
        <v>23</v>
      </c>
      <c r="G33" s="31" t="s">
        <v>53</v>
      </c>
      <c r="H33" s="267">
        <v>526.08</v>
      </c>
      <c r="I33" s="267">
        <v>503.15</v>
      </c>
      <c r="J33" s="137">
        <v>1000</v>
      </c>
      <c r="K33" s="351"/>
      <c r="L33" s="137">
        <f t="shared" si="0"/>
        <v>1000</v>
      </c>
      <c r="M33" s="90">
        <v>500</v>
      </c>
      <c r="N33" s="90">
        <v>500</v>
      </c>
    </row>
    <row r="34" spans="1:14" s="32" customFormat="1" ht="12.75">
      <c r="A34" s="26">
        <v>1</v>
      </c>
      <c r="B34" s="27">
        <v>1</v>
      </c>
      <c r="C34" s="27">
        <v>1</v>
      </c>
      <c r="D34" s="28">
        <v>41</v>
      </c>
      <c r="E34" s="29" t="s">
        <v>51</v>
      </c>
      <c r="F34" s="30" t="s">
        <v>33</v>
      </c>
      <c r="G34" s="31" t="s">
        <v>54</v>
      </c>
      <c r="H34" s="267">
        <v>215.9</v>
      </c>
      <c r="I34" s="267">
        <v>421.12</v>
      </c>
      <c r="J34" s="137">
        <v>450</v>
      </c>
      <c r="K34" s="351"/>
      <c r="L34" s="137">
        <f t="shared" si="0"/>
        <v>450</v>
      </c>
      <c r="M34" s="90">
        <v>450</v>
      </c>
      <c r="N34" s="90">
        <v>450</v>
      </c>
    </row>
    <row r="35" spans="1:14" s="32" customFormat="1" ht="12.75">
      <c r="A35" s="26">
        <v>1</v>
      </c>
      <c r="B35" s="27">
        <v>1</v>
      </c>
      <c r="C35" s="27">
        <v>1</v>
      </c>
      <c r="D35" s="28">
        <v>41</v>
      </c>
      <c r="E35" s="29" t="s">
        <v>51</v>
      </c>
      <c r="F35" s="30" t="s">
        <v>25</v>
      </c>
      <c r="G35" s="31" t="s">
        <v>55</v>
      </c>
      <c r="H35" s="267">
        <v>247.46</v>
      </c>
      <c r="I35" s="267">
        <v>82</v>
      </c>
      <c r="J35" s="137">
        <v>65</v>
      </c>
      <c r="K35" s="351"/>
      <c r="L35" s="137">
        <f t="shared" si="0"/>
        <v>65</v>
      </c>
      <c r="M35" s="90">
        <v>65</v>
      </c>
      <c r="N35" s="90">
        <v>65</v>
      </c>
    </row>
    <row r="36" spans="1:14" s="32" customFormat="1" ht="12.75">
      <c r="A36" s="26">
        <v>1</v>
      </c>
      <c r="B36" s="27">
        <v>1</v>
      </c>
      <c r="C36" s="27">
        <v>1</v>
      </c>
      <c r="D36" s="28">
        <v>41</v>
      </c>
      <c r="E36" s="29" t="s">
        <v>56</v>
      </c>
      <c r="F36" s="30" t="s">
        <v>23</v>
      </c>
      <c r="G36" s="31" t="s">
        <v>255</v>
      </c>
      <c r="H36" s="267">
        <v>60</v>
      </c>
      <c r="I36" s="267">
        <v>0</v>
      </c>
      <c r="J36" s="137">
        <v>100</v>
      </c>
      <c r="K36" s="351"/>
      <c r="L36" s="137">
        <f t="shared" si="0"/>
        <v>100</v>
      </c>
      <c r="M36" s="90">
        <v>100</v>
      </c>
      <c r="N36" s="90">
        <v>100</v>
      </c>
    </row>
    <row r="37" spans="1:14" s="32" customFormat="1" ht="12.75">
      <c r="A37" s="26">
        <v>1</v>
      </c>
      <c r="B37" s="27">
        <v>1</v>
      </c>
      <c r="C37" s="27">
        <v>1</v>
      </c>
      <c r="D37" s="28">
        <v>41</v>
      </c>
      <c r="E37" s="29" t="s">
        <v>56</v>
      </c>
      <c r="F37" s="30" t="s">
        <v>36</v>
      </c>
      <c r="G37" s="31" t="s">
        <v>57</v>
      </c>
      <c r="H37" s="267">
        <v>0</v>
      </c>
      <c r="I37" s="267">
        <v>34.2</v>
      </c>
      <c r="J37" s="137">
        <v>100</v>
      </c>
      <c r="K37" s="351"/>
      <c r="L37" s="137">
        <f t="shared" si="0"/>
        <v>100</v>
      </c>
      <c r="M37" s="90">
        <v>100</v>
      </c>
      <c r="N37" s="90">
        <v>100</v>
      </c>
    </row>
    <row r="38" spans="1:14" s="32" customFormat="1" ht="12.75">
      <c r="A38" s="26">
        <v>1</v>
      </c>
      <c r="B38" s="27">
        <v>1</v>
      </c>
      <c r="C38" s="27">
        <v>1</v>
      </c>
      <c r="D38" s="28">
        <v>41</v>
      </c>
      <c r="E38" s="29" t="s">
        <v>56</v>
      </c>
      <c r="F38" s="30" t="s">
        <v>36</v>
      </c>
      <c r="G38" s="31" t="s">
        <v>58</v>
      </c>
      <c r="H38" s="267">
        <v>1552.29</v>
      </c>
      <c r="I38" s="267">
        <v>612.44</v>
      </c>
      <c r="J38" s="137">
        <v>500</v>
      </c>
      <c r="K38" s="351"/>
      <c r="L38" s="137">
        <f t="shared" si="0"/>
        <v>500</v>
      </c>
      <c r="M38" s="90">
        <v>500</v>
      </c>
      <c r="N38" s="90">
        <v>500</v>
      </c>
    </row>
    <row r="39" spans="1:14" s="32" customFormat="1" ht="12.75">
      <c r="A39" s="26">
        <v>1</v>
      </c>
      <c r="B39" s="27">
        <v>1</v>
      </c>
      <c r="C39" s="27">
        <v>1</v>
      </c>
      <c r="D39" s="28">
        <v>41</v>
      </c>
      <c r="E39" s="29" t="s">
        <v>56</v>
      </c>
      <c r="F39" s="30" t="s">
        <v>40</v>
      </c>
      <c r="G39" s="31" t="s">
        <v>59</v>
      </c>
      <c r="H39" s="267">
        <v>0</v>
      </c>
      <c r="I39" s="267">
        <v>200</v>
      </c>
      <c r="J39" s="137">
        <v>200</v>
      </c>
      <c r="K39" s="351"/>
      <c r="L39" s="137">
        <f t="shared" si="0"/>
        <v>200</v>
      </c>
      <c r="M39" s="90">
        <v>200</v>
      </c>
      <c r="N39" s="90">
        <v>200</v>
      </c>
    </row>
    <row r="40" spans="1:14" s="32" customFormat="1" ht="12.75">
      <c r="A40" s="26">
        <v>1</v>
      </c>
      <c r="B40" s="27">
        <v>1</v>
      </c>
      <c r="C40" s="27">
        <v>1</v>
      </c>
      <c r="D40" s="28">
        <v>41</v>
      </c>
      <c r="E40" s="29" t="s">
        <v>60</v>
      </c>
      <c r="F40" s="30" t="s">
        <v>21</v>
      </c>
      <c r="G40" s="31" t="s">
        <v>61</v>
      </c>
      <c r="H40" s="267">
        <v>268</v>
      </c>
      <c r="I40" s="267">
        <v>476</v>
      </c>
      <c r="J40" s="137">
        <v>550</v>
      </c>
      <c r="K40" s="351">
        <v>150</v>
      </c>
      <c r="L40" s="137">
        <f t="shared" si="0"/>
        <v>700</v>
      </c>
      <c r="M40" s="90">
        <v>350</v>
      </c>
      <c r="N40" s="90">
        <v>350</v>
      </c>
    </row>
    <row r="41" spans="1:14" s="32" customFormat="1" ht="12.75">
      <c r="A41" s="26">
        <v>1</v>
      </c>
      <c r="B41" s="27">
        <v>1</v>
      </c>
      <c r="C41" s="27">
        <v>1</v>
      </c>
      <c r="D41" s="28">
        <v>41</v>
      </c>
      <c r="E41" s="29" t="s">
        <v>60</v>
      </c>
      <c r="F41" s="30" t="s">
        <v>33</v>
      </c>
      <c r="G41" s="31" t="s">
        <v>62</v>
      </c>
      <c r="H41" s="267">
        <v>0</v>
      </c>
      <c r="I41" s="267">
        <v>457.5</v>
      </c>
      <c r="J41" s="137">
        <v>250</v>
      </c>
      <c r="K41" s="351"/>
      <c r="L41" s="137">
        <f t="shared" si="0"/>
        <v>250</v>
      </c>
      <c r="M41" s="90">
        <v>250</v>
      </c>
      <c r="N41" s="90">
        <v>250</v>
      </c>
    </row>
    <row r="42" spans="1:14" s="32" customFormat="1" ht="12.75">
      <c r="A42" s="26">
        <v>1</v>
      </c>
      <c r="B42" s="27">
        <v>1</v>
      </c>
      <c r="C42" s="27">
        <v>1</v>
      </c>
      <c r="D42" s="28">
        <v>41</v>
      </c>
      <c r="E42" s="29" t="s">
        <v>60</v>
      </c>
      <c r="F42" s="30" t="s">
        <v>36</v>
      </c>
      <c r="G42" s="31" t="s">
        <v>63</v>
      </c>
      <c r="H42" s="267">
        <v>13342.27</v>
      </c>
      <c r="I42" s="267">
        <v>14952.94</v>
      </c>
      <c r="J42" s="137">
        <v>16000</v>
      </c>
      <c r="K42" s="351">
        <v>6000</v>
      </c>
      <c r="L42" s="137">
        <f t="shared" si="0"/>
        <v>22000</v>
      </c>
      <c r="M42" s="90">
        <v>14000</v>
      </c>
      <c r="N42" s="90">
        <v>14000</v>
      </c>
    </row>
    <row r="43" spans="1:14" s="32" customFormat="1" ht="12.75">
      <c r="A43" s="26">
        <v>1</v>
      </c>
      <c r="B43" s="27">
        <v>1</v>
      </c>
      <c r="C43" s="27">
        <v>1</v>
      </c>
      <c r="D43" s="28">
        <v>41</v>
      </c>
      <c r="E43" s="29" t="s">
        <v>60</v>
      </c>
      <c r="F43" s="30" t="s">
        <v>25</v>
      </c>
      <c r="G43" s="31" t="s">
        <v>64</v>
      </c>
      <c r="H43" s="267">
        <v>4750</v>
      </c>
      <c r="I43" s="267">
        <v>5041.4</v>
      </c>
      <c r="J43" s="137">
        <v>5000</v>
      </c>
      <c r="K43" s="351"/>
      <c r="L43" s="137">
        <f t="shared" si="0"/>
        <v>5000</v>
      </c>
      <c r="M43" s="90">
        <v>4500</v>
      </c>
      <c r="N43" s="90">
        <v>4500</v>
      </c>
    </row>
    <row r="44" spans="1:14" s="32" customFormat="1" ht="12.75">
      <c r="A44" s="26">
        <v>1</v>
      </c>
      <c r="B44" s="27">
        <v>1</v>
      </c>
      <c r="C44" s="27">
        <v>1</v>
      </c>
      <c r="D44" s="28">
        <v>41</v>
      </c>
      <c r="E44" s="29" t="s">
        <v>60</v>
      </c>
      <c r="F44" s="30" t="s">
        <v>65</v>
      </c>
      <c r="G44" s="31" t="s">
        <v>66</v>
      </c>
      <c r="H44" s="267">
        <v>813.21</v>
      </c>
      <c r="I44" s="267">
        <v>597.86</v>
      </c>
      <c r="J44" s="137">
        <v>1000</v>
      </c>
      <c r="K44" s="351"/>
      <c r="L44" s="137">
        <f t="shared" si="0"/>
        <v>1000</v>
      </c>
      <c r="M44" s="90">
        <v>1000</v>
      </c>
      <c r="N44" s="90">
        <v>1000</v>
      </c>
    </row>
    <row r="45" spans="1:14" s="32" customFormat="1" ht="12.75">
      <c r="A45" s="26">
        <v>1</v>
      </c>
      <c r="B45" s="27">
        <v>1</v>
      </c>
      <c r="C45" s="27">
        <v>1</v>
      </c>
      <c r="D45" s="28">
        <v>41</v>
      </c>
      <c r="E45" s="29" t="s">
        <v>60</v>
      </c>
      <c r="F45" s="30" t="s">
        <v>253</v>
      </c>
      <c r="G45" s="31" t="s">
        <v>48</v>
      </c>
      <c r="H45" s="267">
        <v>7975.98</v>
      </c>
      <c r="I45" s="267">
        <v>5692.56</v>
      </c>
      <c r="J45" s="137">
        <v>8000</v>
      </c>
      <c r="K45" s="351"/>
      <c r="L45" s="137">
        <f t="shared" si="0"/>
        <v>8000</v>
      </c>
      <c r="M45" s="90">
        <v>8000</v>
      </c>
      <c r="N45" s="90">
        <v>8000</v>
      </c>
    </row>
    <row r="46" spans="1:14" s="32" customFormat="1" ht="12.75">
      <c r="A46" s="26">
        <v>1</v>
      </c>
      <c r="B46" s="27">
        <v>1</v>
      </c>
      <c r="C46" s="27">
        <v>1</v>
      </c>
      <c r="D46" s="28">
        <v>41</v>
      </c>
      <c r="E46" s="29" t="s">
        <v>60</v>
      </c>
      <c r="F46" s="30" t="s">
        <v>67</v>
      </c>
      <c r="G46" s="31" t="s">
        <v>68</v>
      </c>
      <c r="H46" s="267">
        <v>5666.35</v>
      </c>
      <c r="I46" s="267">
        <v>5222.77</v>
      </c>
      <c r="J46" s="137">
        <v>5712</v>
      </c>
      <c r="K46" s="351"/>
      <c r="L46" s="137">
        <f t="shared" si="0"/>
        <v>5712</v>
      </c>
      <c r="M46" s="90">
        <v>5400</v>
      </c>
      <c r="N46" s="90">
        <v>5400</v>
      </c>
    </row>
    <row r="47" spans="1:14" s="32" customFormat="1" ht="12.75">
      <c r="A47" s="26">
        <v>1</v>
      </c>
      <c r="B47" s="27">
        <v>1</v>
      </c>
      <c r="C47" s="27">
        <v>1</v>
      </c>
      <c r="D47" s="28">
        <v>41</v>
      </c>
      <c r="E47" s="29" t="s">
        <v>60</v>
      </c>
      <c r="F47" s="30" t="s">
        <v>49</v>
      </c>
      <c r="G47" s="31" t="s">
        <v>70</v>
      </c>
      <c r="H47" s="267">
        <v>1072.62</v>
      </c>
      <c r="I47" s="267">
        <v>1498.1</v>
      </c>
      <c r="J47" s="137">
        <v>1200</v>
      </c>
      <c r="K47" s="351"/>
      <c r="L47" s="137">
        <f t="shared" si="0"/>
        <v>1200</v>
      </c>
      <c r="M47" s="90">
        <v>1200</v>
      </c>
      <c r="N47" s="90">
        <v>1200</v>
      </c>
    </row>
    <row r="48" spans="1:14" s="32" customFormat="1" ht="12.75">
      <c r="A48" s="26">
        <v>1</v>
      </c>
      <c r="B48" s="27">
        <v>1</v>
      </c>
      <c r="C48" s="27">
        <v>1</v>
      </c>
      <c r="D48" s="28">
        <v>41</v>
      </c>
      <c r="E48" s="29" t="s">
        <v>60</v>
      </c>
      <c r="F48" s="30" t="s">
        <v>69</v>
      </c>
      <c r="G48" s="31" t="s">
        <v>71</v>
      </c>
      <c r="H48" s="267">
        <v>2490.5</v>
      </c>
      <c r="I48" s="267">
        <v>3830.69</v>
      </c>
      <c r="J48" s="137">
        <v>2500</v>
      </c>
      <c r="K48" s="351">
        <v>700</v>
      </c>
      <c r="L48" s="137">
        <f t="shared" si="0"/>
        <v>3200</v>
      </c>
      <c r="M48" s="90">
        <v>2500</v>
      </c>
      <c r="N48" s="90">
        <v>2500</v>
      </c>
    </row>
    <row r="49" spans="1:14" s="32" customFormat="1" ht="12.75">
      <c r="A49" s="26">
        <v>1</v>
      </c>
      <c r="B49" s="27">
        <v>1</v>
      </c>
      <c r="C49" s="27">
        <v>1</v>
      </c>
      <c r="D49" s="28">
        <v>41</v>
      </c>
      <c r="E49" s="29" t="s">
        <v>60</v>
      </c>
      <c r="F49" s="30" t="s">
        <v>72</v>
      </c>
      <c r="G49" s="31" t="s">
        <v>73</v>
      </c>
      <c r="H49" s="267">
        <v>292.04</v>
      </c>
      <c r="I49" s="267">
        <v>1464.92</v>
      </c>
      <c r="J49" s="137">
        <v>1200</v>
      </c>
      <c r="K49" s="351"/>
      <c r="L49" s="137">
        <f t="shared" si="0"/>
        <v>1200</v>
      </c>
      <c r="M49" s="90">
        <v>1200</v>
      </c>
      <c r="N49" s="90">
        <v>1200</v>
      </c>
    </row>
    <row r="50" spans="1:14" s="32" customFormat="1" ht="12.75">
      <c r="A50" s="26">
        <v>1</v>
      </c>
      <c r="B50" s="27">
        <v>1</v>
      </c>
      <c r="C50" s="27">
        <v>1</v>
      </c>
      <c r="D50" s="28">
        <v>41</v>
      </c>
      <c r="E50" s="29" t="s">
        <v>60</v>
      </c>
      <c r="F50" s="30" t="s">
        <v>74</v>
      </c>
      <c r="G50" s="31" t="s">
        <v>75</v>
      </c>
      <c r="H50" s="267">
        <v>15839</v>
      </c>
      <c r="I50" s="267">
        <v>493.84</v>
      </c>
      <c r="J50" s="137">
        <v>2500</v>
      </c>
      <c r="K50" s="351"/>
      <c r="L50" s="137">
        <f t="shared" si="0"/>
        <v>2500</v>
      </c>
      <c r="M50" s="90">
        <v>2500</v>
      </c>
      <c r="N50" s="90">
        <v>2500</v>
      </c>
    </row>
    <row r="51" spans="1:14" s="32" customFormat="1" ht="12.75">
      <c r="A51" s="26">
        <v>1</v>
      </c>
      <c r="B51" s="27">
        <v>1</v>
      </c>
      <c r="C51" s="27">
        <v>1</v>
      </c>
      <c r="D51" s="28">
        <v>41</v>
      </c>
      <c r="E51" s="29" t="s">
        <v>60</v>
      </c>
      <c r="F51" s="30" t="s">
        <v>264</v>
      </c>
      <c r="G51" s="31" t="s">
        <v>265</v>
      </c>
      <c r="H51" s="267">
        <v>1000</v>
      </c>
      <c r="I51" s="267">
        <v>1317.47</v>
      </c>
      <c r="J51" s="137">
        <v>0</v>
      </c>
      <c r="K51" s="351"/>
      <c r="L51" s="137">
        <f t="shared" si="0"/>
        <v>0</v>
      </c>
      <c r="M51" s="90">
        <v>0</v>
      </c>
      <c r="N51" s="90">
        <v>0</v>
      </c>
    </row>
    <row r="52" spans="1:14" ht="12.75">
      <c r="A52" s="23">
        <v>1</v>
      </c>
      <c r="B52" s="24">
        <v>1</v>
      </c>
      <c r="C52" s="24">
        <v>1</v>
      </c>
      <c r="D52" s="25">
        <v>41</v>
      </c>
      <c r="E52" s="34" t="s">
        <v>60</v>
      </c>
      <c r="F52" s="35"/>
      <c r="G52" s="36" t="s">
        <v>76</v>
      </c>
      <c r="H52" s="267">
        <v>0</v>
      </c>
      <c r="I52" s="267">
        <v>0</v>
      </c>
      <c r="J52" s="205">
        <v>0</v>
      </c>
      <c r="K52" s="352"/>
      <c r="L52" s="137">
        <f t="shared" si="0"/>
        <v>0</v>
      </c>
      <c r="M52" s="143">
        <v>8500</v>
      </c>
      <c r="N52" s="143">
        <v>8500</v>
      </c>
    </row>
    <row r="53" spans="1:14" ht="12.75">
      <c r="A53" s="23">
        <v>1</v>
      </c>
      <c r="B53" s="24">
        <v>1</v>
      </c>
      <c r="C53" s="24">
        <v>1</v>
      </c>
      <c r="D53" s="25">
        <v>111</v>
      </c>
      <c r="E53" s="34" t="s">
        <v>60</v>
      </c>
      <c r="F53" s="35" t="s">
        <v>74</v>
      </c>
      <c r="G53" s="36" t="s">
        <v>77</v>
      </c>
      <c r="H53" s="267">
        <v>0</v>
      </c>
      <c r="I53" s="267">
        <v>2999.59</v>
      </c>
      <c r="J53" s="205">
        <v>0</v>
      </c>
      <c r="K53" s="352">
        <v>1230</v>
      </c>
      <c r="L53" s="137">
        <f t="shared" si="0"/>
        <v>1230</v>
      </c>
      <c r="M53" s="143">
        <v>0</v>
      </c>
      <c r="N53" s="143">
        <v>0</v>
      </c>
    </row>
    <row r="54" spans="1:14" ht="12.75">
      <c r="A54" s="23"/>
      <c r="B54" s="24"/>
      <c r="C54" s="24"/>
      <c r="D54" s="25"/>
      <c r="E54" s="34"/>
      <c r="F54" s="38"/>
      <c r="G54" s="36" t="s">
        <v>237</v>
      </c>
      <c r="H54" s="271">
        <f>SUM(H10:H53)</f>
        <v>216382.77999999997</v>
      </c>
      <c r="I54" s="297">
        <f>SUM(I10:I53)</f>
        <v>273635.32</v>
      </c>
      <c r="J54" s="140">
        <f>SUM(J10:J53)</f>
        <v>227027</v>
      </c>
      <c r="K54" s="353">
        <f>SUM(K10:K53)</f>
        <v>25080</v>
      </c>
      <c r="L54" s="137">
        <f t="shared" si="0"/>
        <v>252107</v>
      </c>
      <c r="M54" s="129">
        <f>SUM(M10:M53)</f>
        <v>230515</v>
      </c>
      <c r="N54" s="129">
        <f>SUM(N10:N53)</f>
        <v>230515</v>
      </c>
    </row>
    <row r="55" spans="1:14" ht="12.75">
      <c r="A55" s="23"/>
      <c r="B55" s="24"/>
      <c r="C55" s="24"/>
      <c r="D55" s="25"/>
      <c r="E55" s="34"/>
      <c r="F55" s="38"/>
      <c r="G55" s="88" t="s">
        <v>78</v>
      </c>
      <c r="H55" s="126"/>
      <c r="I55" s="300"/>
      <c r="J55" s="138"/>
      <c r="K55" s="354"/>
      <c r="L55" s="137">
        <f t="shared" si="0"/>
        <v>0</v>
      </c>
      <c r="M55" s="126"/>
      <c r="N55" s="126"/>
    </row>
    <row r="56" spans="1:14" ht="12.75">
      <c r="A56" s="23">
        <v>5</v>
      </c>
      <c r="B56" s="24">
        <v>4</v>
      </c>
      <c r="C56" s="24">
        <v>0</v>
      </c>
      <c r="D56" s="25">
        <v>41</v>
      </c>
      <c r="E56" s="34" t="s">
        <v>16</v>
      </c>
      <c r="F56" s="38"/>
      <c r="G56" s="36" t="s">
        <v>79</v>
      </c>
      <c r="H56" s="143">
        <v>9462</v>
      </c>
      <c r="I56" s="296">
        <v>3911.04</v>
      </c>
      <c r="J56" s="205">
        <v>10000</v>
      </c>
      <c r="K56" s="352">
        <v>1000</v>
      </c>
      <c r="L56" s="137">
        <f t="shared" si="0"/>
        <v>11000</v>
      </c>
      <c r="M56" s="143">
        <v>10000</v>
      </c>
      <c r="N56" s="143">
        <v>10000</v>
      </c>
    </row>
    <row r="57" spans="1:14" ht="12.75">
      <c r="A57" s="23">
        <v>5</v>
      </c>
      <c r="B57" s="24">
        <v>4</v>
      </c>
      <c r="C57" s="24">
        <v>0</v>
      </c>
      <c r="D57" s="25">
        <v>41</v>
      </c>
      <c r="E57" s="34" t="s">
        <v>18</v>
      </c>
      <c r="F57" s="38" t="s">
        <v>80</v>
      </c>
      <c r="G57" s="36" t="s">
        <v>19</v>
      </c>
      <c r="H57" s="296">
        <v>946.18</v>
      </c>
      <c r="I57" s="296">
        <v>375.6</v>
      </c>
      <c r="J57" s="205">
        <v>1000</v>
      </c>
      <c r="K57" s="352">
        <v>100</v>
      </c>
      <c r="L57" s="137">
        <f t="shared" si="0"/>
        <v>1100</v>
      </c>
      <c r="M57" s="143">
        <v>1000</v>
      </c>
      <c r="N57" s="143">
        <v>1000</v>
      </c>
    </row>
    <row r="58" spans="1:14" ht="12.75">
      <c r="A58" s="23">
        <v>5</v>
      </c>
      <c r="B58" s="24">
        <v>4</v>
      </c>
      <c r="C58" s="24">
        <v>0</v>
      </c>
      <c r="D58" s="25">
        <v>41</v>
      </c>
      <c r="E58" s="34" t="s">
        <v>20</v>
      </c>
      <c r="F58" s="38" t="s">
        <v>21</v>
      </c>
      <c r="G58" s="36" t="s">
        <v>22</v>
      </c>
      <c r="H58" s="296">
        <v>131.06</v>
      </c>
      <c r="I58" s="296">
        <v>35.84</v>
      </c>
      <c r="J58" s="205">
        <v>140</v>
      </c>
      <c r="K58" s="352"/>
      <c r="L58" s="137">
        <f t="shared" si="0"/>
        <v>140</v>
      </c>
      <c r="M58" s="143">
        <v>140</v>
      </c>
      <c r="N58" s="143">
        <v>140</v>
      </c>
    </row>
    <row r="59" spans="1:14" ht="12.75">
      <c r="A59" s="23">
        <v>5</v>
      </c>
      <c r="B59" s="24">
        <v>4</v>
      </c>
      <c r="C59" s="24">
        <v>0</v>
      </c>
      <c r="D59" s="25">
        <v>41</v>
      </c>
      <c r="E59" s="34" t="s">
        <v>20</v>
      </c>
      <c r="F59" s="38" t="s">
        <v>23</v>
      </c>
      <c r="G59" s="36" t="s">
        <v>24</v>
      </c>
      <c r="H59" s="296">
        <v>1324.65</v>
      </c>
      <c r="I59" s="296">
        <v>407.4</v>
      </c>
      <c r="J59" s="205">
        <v>1400</v>
      </c>
      <c r="K59" s="352"/>
      <c r="L59" s="137">
        <f t="shared" si="0"/>
        <v>1400</v>
      </c>
      <c r="M59" s="143">
        <v>1400</v>
      </c>
      <c r="N59" s="143">
        <v>1400</v>
      </c>
    </row>
    <row r="60" spans="1:14" ht="12.75">
      <c r="A60" s="23">
        <v>5</v>
      </c>
      <c r="B60" s="24">
        <v>4</v>
      </c>
      <c r="C60" s="24">
        <v>0</v>
      </c>
      <c r="D60" s="25">
        <v>41</v>
      </c>
      <c r="E60" s="34" t="s">
        <v>20</v>
      </c>
      <c r="F60" s="38" t="s">
        <v>33</v>
      </c>
      <c r="G60" s="36" t="s">
        <v>209</v>
      </c>
      <c r="H60" s="296">
        <v>283.84</v>
      </c>
      <c r="I60" s="296">
        <v>87.3</v>
      </c>
      <c r="J60" s="205">
        <v>100</v>
      </c>
      <c r="K60" s="352"/>
      <c r="L60" s="137">
        <f t="shared" si="0"/>
        <v>100</v>
      </c>
      <c r="M60" s="143">
        <v>100</v>
      </c>
      <c r="N60" s="143">
        <v>100</v>
      </c>
    </row>
    <row r="61" spans="1:14" ht="12.75">
      <c r="A61" s="23">
        <v>5</v>
      </c>
      <c r="B61" s="24">
        <v>4</v>
      </c>
      <c r="C61" s="24">
        <v>0</v>
      </c>
      <c r="D61" s="25">
        <v>41</v>
      </c>
      <c r="E61" s="34" t="s">
        <v>20</v>
      </c>
      <c r="F61" s="38" t="s">
        <v>36</v>
      </c>
      <c r="G61" s="36" t="s">
        <v>210</v>
      </c>
      <c r="H61" s="296">
        <v>99.58</v>
      </c>
      <c r="I61" s="296">
        <v>30.04</v>
      </c>
      <c r="J61" s="205">
        <v>300</v>
      </c>
      <c r="K61" s="352"/>
      <c r="L61" s="137">
        <f t="shared" si="0"/>
        <v>300</v>
      </c>
      <c r="M61" s="143">
        <v>300</v>
      </c>
      <c r="N61" s="143">
        <v>300</v>
      </c>
    </row>
    <row r="62" spans="1:14" ht="12.75">
      <c r="A62" s="23">
        <v>5</v>
      </c>
      <c r="B62" s="24">
        <v>4</v>
      </c>
      <c r="C62" s="24">
        <v>0</v>
      </c>
      <c r="D62" s="25">
        <v>41</v>
      </c>
      <c r="E62" s="34" t="s">
        <v>20</v>
      </c>
      <c r="F62" s="38" t="s">
        <v>25</v>
      </c>
      <c r="G62" s="36" t="s">
        <v>26</v>
      </c>
      <c r="H62" s="296">
        <v>93.61</v>
      </c>
      <c r="I62" s="296">
        <v>25.6</v>
      </c>
      <c r="J62" s="205">
        <v>100</v>
      </c>
      <c r="K62" s="352"/>
      <c r="L62" s="137">
        <f t="shared" si="0"/>
        <v>100</v>
      </c>
      <c r="M62" s="143">
        <v>100</v>
      </c>
      <c r="N62" s="143">
        <v>100</v>
      </c>
    </row>
    <row r="63" spans="1:14" ht="12.75">
      <c r="A63" s="23">
        <v>5</v>
      </c>
      <c r="B63" s="24">
        <v>4</v>
      </c>
      <c r="C63" s="24">
        <v>0</v>
      </c>
      <c r="D63" s="25">
        <v>41</v>
      </c>
      <c r="E63" s="34" t="s">
        <v>20</v>
      </c>
      <c r="F63" s="38" t="s">
        <v>82</v>
      </c>
      <c r="G63" s="36" t="s">
        <v>208</v>
      </c>
      <c r="H63" s="296">
        <v>473.76</v>
      </c>
      <c r="I63" s="296">
        <v>138.22</v>
      </c>
      <c r="J63" s="205">
        <v>480</v>
      </c>
      <c r="K63" s="352"/>
      <c r="L63" s="137">
        <f t="shared" si="0"/>
        <v>480</v>
      </c>
      <c r="M63" s="143">
        <v>480</v>
      </c>
      <c r="N63" s="143">
        <v>480</v>
      </c>
    </row>
    <row r="64" spans="1:14" ht="12.75">
      <c r="A64" s="23">
        <v>5</v>
      </c>
      <c r="B64" s="24">
        <v>4</v>
      </c>
      <c r="C64" s="24">
        <v>0</v>
      </c>
      <c r="D64" s="25">
        <v>41</v>
      </c>
      <c r="E64" s="34" t="s">
        <v>35</v>
      </c>
      <c r="F64" s="38" t="s">
        <v>40</v>
      </c>
      <c r="G64" s="36" t="s">
        <v>41</v>
      </c>
      <c r="H64" s="296">
        <v>737.37</v>
      </c>
      <c r="I64" s="296">
        <v>848.03</v>
      </c>
      <c r="J64" s="205">
        <v>800</v>
      </c>
      <c r="K64" s="352"/>
      <c r="L64" s="137">
        <f t="shared" si="0"/>
        <v>800</v>
      </c>
      <c r="M64" s="143">
        <v>800</v>
      </c>
      <c r="N64" s="143">
        <v>800</v>
      </c>
    </row>
    <row r="65" spans="1:14" ht="12.75">
      <c r="A65" s="23">
        <v>5</v>
      </c>
      <c r="B65" s="24">
        <v>4</v>
      </c>
      <c r="C65" s="24">
        <v>0</v>
      </c>
      <c r="D65" s="25">
        <v>41</v>
      </c>
      <c r="E65" s="34" t="s">
        <v>35</v>
      </c>
      <c r="F65" s="38" t="s">
        <v>81</v>
      </c>
      <c r="G65" s="36" t="s">
        <v>37</v>
      </c>
      <c r="H65" s="296">
        <v>0</v>
      </c>
      <c r="I65" s="296">
        <v>100</v>
      </c>
      <c r="J65" s="205">
        <v>100</v>
      </c>
      <c r="K65" s="352"/>
      <c r="L65" s="137">
        <f t="shared" si="0"/>
        <v>100</v>
      </c>
      <c r="M65" s="143">
        <v>100</v>
      </c>
      <c r="N65" s="143">
        <v>100</v>
      </c>
    </row>
    <row r="66" spans="1:14" ht="12.75">
      <c r="A66" s="23">
        <v>5</v>
      </c>
      <c r="B66" s="24">
        <v>4</v>
      </c>
      <c r="C66" s="24">
        <v>0</v>
      </c>
      <c r="D66" s="25">
        <v>41</v>
      </c>
      <c r="E66" s="34" t="s">
        <v>35</v>
      </c>
      <c r="F66" s="38" t="s">
        <v>82</v>
      </c>
      <c r="G66" s="36" t="s">
        <v>252</v>
      </c>
      <c r="H66" s="296">
        <v>276.77</v>
      </c>
      <c r="I66" s="296">
        <v>1635.44</v>
      </c>
      <c r="J66" s="205">
        <v>1200</v>
      </c>
      <c r="K66" s="352"/>
      <c r="L66" s="137">
        <f t="shared" si="0"/>
        <v>1200</v>
      </c>
      <c r="M66" s="143">
        <v>1100</v>
      </c>
      <c r="N66" s="143">
        <v>1100</v>
      </c>
    </row>
    <row r="67" spans="1:14" ht="12.75">
      <c r="A67" s="23">
        <v>5</v>
      </c>
      <c r="B67" s="24">
        <v>4</v>
      </c>
      <c r="C67" s="24">
        <v>0</v>
      </c>
      <c r="D67" s="25">
        <v>41</v>
      </c>
      <c r="E67" s="34" t="s">
        <v>35</v>
      </c>
      <c r="F67" s="38" t="s">
        <v>67</v>
      </c>
      <c r="G67" s="36" t="s">
        <v>83</v>
      </c>
      <c r="H67" s="296">
        <v>842.24</v>
      </c>
      <c r="I67" s="296">
        <v>1024.03</v>
      </c>
      <c r="J67" s="205">
        <v>900</v>
      </c>
      <c r="K67" s="352"/>
      <c r="L67" s="137">
        <f t="shared" si="0"/>
        <v>900</v>
      </c>
      <c r="M67" s="143">
        <v>900</v>
      </c>
      <c r="N67" s="143">
        <v>900</v>
      </c>
    </row>
    <row r="68" spans="1:14" ht="12.75">
      <c r="A68" s="23">
        <v>5</v>
      </c>
      <c r="B68" s="24">
        <v>4</v>
      </c>
      <c r="C68" s="24">
        <v>0</v>
      </c>
      <c r="D68" s="25">
        <v>41</v>
      </c>
      <c r="E68" s="34" t="s">
        <v>51</v>
      </c>
      <c r="F68" s="38" t="s">
        <v>21</v>
      </c>
      <c r="G68" s="36" t="s">
        <v>84</v>
      </c>
      <c r="H68" s="296">
        <v>1845.46</v>
      </c>
      <c r="I68" s="296">
        <v>3777.49</v>
      </c>
      <c r="J68" s="205">
        <v>3000</v>
      </c>
      <c r="K68" s="352"/>
      <c r="L68" s="137">
        <f t="shared" si="0"/>
        <v>3000</v>
      </c>
      <c r="M68" s="143">
        <v>2500</v>
      </c>
      <c r="N68" s="143">
        <v>2500</v>
      </c>
    </row>
    <row r="69" spans="1:14" ht="12.75">
      <c r="A69" s="23">
        <v>5</v>
      </c>
      <c r="B69" s="24">
        <v>4</v>
      </c>
      <c r="C69" s="24">
        <v>0</v>
      </c>
      <c r="D69" s="25">
        <v>41</v>
      </c>
      <c r="E69" s="34" t="s">
        <v>51</v>
      </c>
      <c r="F69" s="38" t="s">
        <v>23</v>
      </c>
      <c r="G69" s="36" t="s">
        <v>85</v>
      </c>
      <c r="H69" s="296">
        <v>1255.68</v>
      </c>
      <c r="I69" s="296">
        <v>667.65</v>
      </c>
      <c r="J69" s="205">
        <v>2800</v>
      </c>
      <c r="K69" s="352"/>
      <c r="L69" s="137">
        <f t="shared" si="0"/>
        <v>2800</v>
      </c>
      <c r="M69" s="143">
        <v>1500</v>
      </c>
      <c r="N69" s="143">
        <v>1500</v>
      </c>
    </row>
    <row r="70" spans="1:14" ht="12.75">
      <c r="A70" s="23">
        <v>5</v>
      </c>
      <c r="B70" s="24">
        <v>4</v>
      </c>
      <c r="C70" s="24">
        <v>0</v>
      </c>
      <c r="D70" s="25">
        <v>41</v>
      </c>
      <c r="E70" s="34" t="s">
        <v>51</v>
      </c>
      <c r="F70" s="38" t="s">
        <v>33</v>
      </c>
      <c r="G70" s="36" t="s">
        <v>86</v>
      </c>
      <c r="H70" s="296">
        <v>72.86</v>
      </c>
      <c r="I70" s="296">
        <v>70.74</v>
      </c>
      <c r="J70" s="205">
        <v>75</v>
      </c>
      <c r="K70" s="352"/>
      <c r="L70" s="137">
        <f t="shared" si="0"/>
        <v>75</v>
      </c>
      <c r="M70" s="143">
        <v>75</v>
      </c>
      <c r="N70" s="143">
        <v>75</v>
      </c>
    </row>
    <row r="71" spans="1:14" ht="12.75">
      <c r="A71" s="23">
        <v>5</v>
      </c>
      <c r="B71" s="24">
        <v>4</v>
      </c>
      <c r="C71" s="24">
        <v>0</v>
      </c>
      <c r="D71" s="25">
        <v>41</v>
      </c>
      <c r="E71" s="34" t="s">
        <v>51</v>
      </c>
      <c r="F71" s="38" t="s">
        <v>23</v>
      </c>
      <c r="G71" s="36" t="s">
        <v>87</v>
      </c>
      <c r="H71" s="296">
        <v>785.72</v>
      </c>
      <c r="I71" s="296">
        <v>216.64</v>
      </c>
      <c r="J71" s="205">
        <v>800</v>
      </c>
      <c r="K71" s="352"/>
      <c r="L71" s="137">
        <f t="shared" si="0"/>
        <v>800</v>
      </c>
      <c r="M71" s="143">
        <v>800</v>
      </c>
      <c r="N71" s="143">
        <v>800</v>
      </c>
    </row>
    <row r="72" spans="1:14" ht="12.75">
      <c r="A72" s="23"/>
      <c r="B72" s="24"/>
      <c r="C72" s="24"/>
      <c r="D72" s="25"/>
      <c r="E72" s="34"/>
      <c r="F72" s="38"/>
      <c r="G72" s="36" t="s">
        <v>237</v>
      </c>
      <c r="H72" s="297">
        <f>SUM(H56:H71)</f>
        <v>18630.780000000002</v>
      </c>
      <c r="I72" s="297">
        <f>SUM(I56:I71)</f>
        <v>13351.06</v>
      </c>
      <c r="J72" s="140">
        <f>J56+J57+J58+J59+J60+J61+J63+J62+J64+J65+J66+J67+J68+J69+J70+J71</f>
        <v>23195</v>
      </c>
      <c r="K72" s="353">
        <f>SUM(K56:K71)</f>
        <v>1100</v>
      </c>
      <c r="L72" s="137">
        <f t="shared" si="0"/>
        <v>24295</v>
      </c>
      <c r="M72" s="129">
        <f>M56+M57+M58+M59+M60+M61+M63+M62+M64+M65+M66+M67+M68+M69+M70+M71</f>
        <v>21295</v>
      </c>
      <c r="N72" s="129">
        <f>N56+N57+N58+N59+N60+N61+N63+N62+N64+N65+N66+N67+N68+N69+N70+N71</f>
        <v>21295</v>
      </c>
    </row>
    <row r="73" spans="1:14" ht="12.75">
      <c r="A73" s="23"/>
      <c r="B73" s="24"/>
      <c r="C73" s="24"/>
      <c r="D73" s="25"/>
      <c r="E73" s="34"/>
      <c r="F73" s="38"/>
      <c r="G73" s="36"/>
      <c r="H73" s="126"/>
      <c r="I73" s="300"/>
      <c r="J73" s="138"/>
      <c r="K73" s="354"/>
      <c r="L73" s="137">
        <f t="shared" si="0"/>
        <v>0</v>
      </c>
      <c r="M73" s="126"/>
      <c r="N73" s="126"/>
    </row>
    <row r="74" spans="1:14" ht="12.75">
      <c r="A74" s="23"/>
      <c r="B74" s="24"/>
      <c r="C74" s="24"/>
      <c r="D74" s="25"/>
      <c r="E74" s="34"/>
      <c r="F74" s="38"/>
      <c r="G74" s="88" t="s">
        <v>227</v>
      </c>
      <c r="H74" s="126"/>
      <c r="I74" s="300"/>
      <c r="J74" s="138"/>
      <c r="K74" s="354"/>
      <c r="L74" s="137">
        <f t="shared" si="0"/>
        <v>0</v>
      </c>
      <c r="M74" s="126"/>
      <c r="N74" s="126"/>
    </row>
    <row r="75" spans="1:14" ht="12.75">
      <c r="A75" s="23">
        <v>6</v>
      </c>
      <c r="B75" s="24">
        <v>2</v>
      </c>
      <c r="C75" s="24">
        <v>0</v>
      </c>
      <c r="D75" s="25">
        <v>41</v>
      </c>
      <c r="E75" s="34" t="s">
        <v>16</v>
      </c>
      <c r="F75" s="38"/>
      <c r="G75" s="36" t="s">
        <v>17</v>
      </c>
      <c r="H75" s="296">
        <v>35977.45</v>
      </c>
      <c r="I75" s="296">
        <v>49831.44</v>
      </c>
      <c r="J75" s="205">
        <v>55000</v>
      </c>
      <c r="K75" s="352">
        <v>-2058</v>
      </c>
      <c r="L75" s="137">
        <f aca="true" t="shared" si="1" ref="L75:L139">K75+J75</f>
        <v>52942</v>
      </c>
      <c r="M75" s="143">
        <v>55000</v>
      </c>
      <c r="N75" s="143">
        <v>55000</v>
      </c>
    </row>
    <row r="76" spans="1:14" ht="12.75">
      <c r="A76" s="23">
        <v>6</v>
      </c>
      <c r="B76" s="24">
        <v>2</v>
      </c>
      <c r="C76" s="24">
        <v>0</v>
      </c>
      <c r="D76" s="25">
        <v>41</v>
      </c>
      <c r="E76" s="34" t="s">
        <v>18</v>
      </c>
      <c r="F76" s="38"/>
      <c r="G76" s="165" t="s">
        <v>19</v>
      </c>
      <c r="H76" s="296">
        <v>2457.69</v>
      </c>
      <c r="I76" s="296">
        <v>4076.36</v>
      </c>
      <c r="J76" s="205">
        <v>4800</v>
      </c>
      <c r="K76" s="352"/>
      <c r="L76" s="137">
        <f t="shared" si="1"/>
        <v>4800</v>
      </c>
      <c r="M76" s="143">
        <v>4800</v>
      </c>
      <c r="N76" s="143">
        <v>4800</v>
      </c>
    </row>
    <row r="77" spans="1:14" ht="12.75">
      <c r="A77" s="23">
        <v>6</v>
      </c>
      <c r="B77" s="24">
        <v>2</v>
      </c>
      <c r="C77" s="24">
        <v>0</v>
      </c>
      <c r="D77" s="25">
        <v>41</v>
      </c>
      <c r="E77" s="34" t="s">
        <v>263</v>
      </c>
      <c r="F77" s="38"/>
      <c r="G77" s="165" t="s">
        <v>283</v>
      </c>
      <c r="H77" s="296">
        <v>1140</v>
      </c>
      <c r="I77" s="296">
        <v>1717.47</v>
      </c>
      <c r="J77" s="205">
        <v>2400</v>
      </c>
      <c r="K77" s="352"/>
      <c r="L77" s="137">
        <f t="shared" si="1"/>
        <v>2400</v>
      </c>
      <c r="M77" s="143">
        <v>2400</v>
      </c>
      <c r="N77" s="143">
        <v>2400</v>
      </c>
    </row>
    <row r="78" spans="1:14" ht="12.75">
      <c r="A78" s="23">
        <v>6</v>
      </c>
      <c r="B78" s="24">
        <v>2</v>
      </c>
      <c r="C78" s="24">
        <v>0</v>
      </c>
      <c r="D78" s="25">
        <v>41</v>
      </c>
      <c r="E78" s="34" t="s">
        <v>20</v>
      </c>
      <c r="F78" s="38" t="s">
        <v>21</v>
      </c>
      <c r="G78" s="165" t="s">
        <v>88</v>
      </c>
      <c r="H78" s="296">
        <v>497.99</v>
      </c>
      <c r="I78" s="296">
        <v>661.03</v>
      </c>
      <c r="J78" s="205">
        <v>1000</v>
      </c>
      <c r="K78" s="352"/>
      <c r="L78" s="137">
        <f t="shared" si="1"/>
        <v>1000</v>
      </c>
      <c r="M78" s="143">
        <v>1000</v>
      </c>
      <c r="N78" s="143">
        <v>1000</v>
      </c>
    </row>
    <row r="79" spans="1:14" ht="12.75">
      <c r="A79" s="23">
        <v>6</v>
      </c>
      <c r="B79" s="24">
        <v>2</v>
      </c>
      <c r="C79" s="24">
        <v>0</v>
      </c>
      <c r="D79" s="25">
        <v>41</v>
      </c>
      <c r="E79" s="34" t="s">
        <v>20</v>
      </c>
      <c r="F79" s="38" t="s">
        <v>23</v>
      </c>
      <c r="G79" s="165" t="s">
        <v>89</v>
      </c>
      <c r="H79" s="296">
        <v>5036.77</v>
      </c>
      <c r="I79" s="296">
        <v>7089.12</v>
      </c>
      <c r="J79" s="205">
        <v>9900</v>
      </c>
      <c r="K79" s="352"/>
      <c r="L79" s="137">
        <f t="shared" si="1"/>
        <v>9900</v>
      </c>
      <c r="M79" s="143">
        <v>9900</v>
      </c>
      <c r="N79" s="143">
        <v>9900</v>
      </c>
    </row>
    <row r="80" spans="1:14" ht="12.75">
      <c r="A80" s="23">
        <v>6</v>
      </c>
      <c r="B80" s="24">
        <v>2</v>
      </c>
      <c r="C80" s="24">
        <v>0</v>
      </c>
      <c r="D80" s="25">
        <v>41</v>
      </c>
      <c r="E80" s="34" t="s">
        <v>20</v>
      </c>
      <c r="F80" s="38" t="s">
        <v>33</v>
      </c>
      <c r="G80" s="165" t="s">
        <v>211</v>
      </c>
      <c r="H80" s="296">
        <v>287.78</v>
      </c>
      <c r="I80" s="296">
        <v>406.52</v>
      </c>
      <c r="J80" s="205">
        <v>550</v>
      </c>
      <c r="K80" s="352"/>
      <c r="L80" s="137">
        <f t="shared" si="1"/>
        <v>550</v>
      </c>
      <c r="M80" s="143">
        <v>550</v>
      </c>
      <c r="N80" s="143">
        <v>550</v>
      </c>
    </row>
    <row r="81" spans="1:14" ht="12.75">
      <c r="A81" s="23">
        <v>6</v>
      </c>
      <c r="B81" s="24">
        <v>2</v>
      </c>
      <c r="C81" s="24">
        <v>0</v>
      </c>
      <c r="D81" s="25">
        <v>41</v>
      </c>
      <c r="E81" s="34" t="s">
        <v>20</v>
      </c>
      <c r="F81" s="38" t="s">
        <v>36</v>
      </c>
      <c r="G81" s="165" t="s">
        <v>212</v>
      </c>
      <c r="H81" s="296">
        <v>1079.29</v>
      </c>
      <c r="I81" s="296">
        <v>1310.18</v>
      </c>
      <c r="J81" s="205">
        <v>2100</v>
      </c>
      <c r="K81" s="352"/>
      <c r="L81" s="137">
        <f t="shared" si="1"/>
        <v>2100</v>
      </c>
      <c r="M81" s="143">
        <v>2100</v>
      </c>
      <c r="N81" s="143">
        <v>2100</v>
      </c>
    </row>
    <row r="82" spans="1:14" ht="12.75">
      <c r="A82" s="23">
        <v>6</v>
      </c>
      <c r="B82" s="24">
        <v>2</v>
      </c>
      <c r="C82" s="24">
        <v>0</v>
      </c>
      <c r="D82" s="25">
        <v>41</v>
      </c>
      <c r="E82" s="34" t="s">
        <v>20</v>
      </c>
      <c r="F82" s="38" t="s">
        <v>25</v>
      </c>
      <c r="G82" s="165" t="s">
        <v>26</v>
      </c>
      <c r="H82" s="296">
        <v>355.76</v>
      </c>
      <c r="I82" s="296">
        <v>456.5</v>
      </c>
      <c r="J82" s="205">
        <v>550</v>
      </c>
      <c r="K82" s="352"/>
      <c r="L82" s="137">
        <f t="shared" si="1"/>
        <v>550</v>
      </c>
      <c r="M82" s="143">
        <v>550</v>
      </c>
      <c r="N82" s="143">
        <v>550</v>
      </c>
    </row>
    <row r="83" spans="1:14" ht="12.75">
      <c r="A83" s="23">
        <v>6</v>
      </c>
      <c r="B83" s="24">
        <v>2</v>
      </c>
      <c r="C83" s="24">
        <v>0</v>
      </c>
      <c r="D83" s="25">
        <v>41</v>
      </c>
      <c r="E83" s="34" t="s">
        <v>20</v>
      </c>
      <c r="F83" s="38" t="s">
        <v>82</v>
      </c>
      <c r="G83" s="165" t="s">
        <v>208</v>
      </c>
      <c r="H83" s="296">
        <v>1708.81</v>
      </c>
      <c r="I83" s="296">
        <v>2505.12</v>
      </c>
      <c r="J83" s="205">
        <v>3300</v>
      </c>
      <c r="K83" s="352"/>
      <c r="L83" s="137">
        <f t="shared" si="1"/>
        <v>3300</v>
      </c>
      <c r="M83" s="143">
        <v>3300</v>
      </c>
      <c r="N83" s="143">
        <v>3300</v>
      </c>
    </row>
    <row r="84" spans="1:14" ht="12.75">
      <c r="A84" s="23">
        <v>6</v>
      </c>
      <c r="B84" s="24">
        <v>2</v>
      </c>
      <c r="C84" s="24">
        <v>0</v>
      </c>
      <c r="D84" s="25">
        <v>41</v>
      </c>
      <c r="E84" s="34" t="s">
        <v>29</v>
      </c>
      <c r="F84" s="38" t="s">
        <v>21</v>
      </c>
      <c r="G84" s="165" t="s">
        <v>90</v>
      </c>
      <c r="H84" s="296">
        <v>291.53</v>
      </c>
      <c r="I84" s="296">
        <v>1563.5</v>
      </c>
      <c r="J84" s="205">
        <v>400</v>
      </c>
      <c r="K84" s="352"/>
      <c r="L84" s="137">
        <f t="shared" si="1"/>
        <v>400</v>
      </c>
      <c r="M84" s="143">
        <v>400</v>
      </c>
      <c r="N84" s="143">
        <v>400</v>
      </c>
    </row>
    <row r="85" spans="1:14" ht="12.75">
      <c r="A85" s="23">
        <v>6</v>
      </c>
      <c r="B85" s="24">
        <v>2</v>
      </c>
      <c r="C85" s="24">
        <v>0</v>
      </c>
      <c r="D85" s="25">
        <v>41</v>
      </c>
      <c r="E85" s="34" t="s">
        <v>35</v>
      </c>
      <c r="F85" s="38" t="s">
        <v>40</v>
      </c>
      <c r="G85" s="36" t="s">
        <v>41</v>
      </c>
      <c r="H85" s="296">
        <v>14555.55</v>
      </c>
      <c r="I85" s="296">
        <v>10081.61</v>
      </c>
      <c r="J85" s="205">
        <v>11000</v>
      </c>
      <c r="K85" s="352"/>
      <c r="L85" s="137">
        <f t="shared" si="1"/>
        <v>11000</v>
      </c>
      <c r="M85" s="143">
        <v>11000</v>
      </c>
      <c r="N85" s="143">
        <v>11000</v>
      </c>
    </row>
    <row r="86" spans="1:14" ht="12.75">
      <c r="A86" s="23">
        <v>6</v>
      </c>
      <c r="B86" s="24">
        <v>2</v>
      </c>
      <c r="C86" s="24">
        <v>0</v>
      </c>
      <c r="D86" s="25">
        <v>41</v>
      </c>
      <c r="E86" s="34" t="s">
        <v>35</v>
      </c>
      <c r="F86" s="38" t="s">
        <v>36</v>
      </c>
      <c r="G86" s="36" t="s">
        <v>91</v>
      </c>
      <c r="H86" s="296">
        <v>361.73</v>
      </c>
      <c r="I86" s="296">
        <v>200</v>
      </c>
      <c r="J86" s="205">
        <v>200</v>
      </c>
      <c r="K86" s="352"/>
      <c r="L86" s="137">
        <f t="shared" si="1"/>
        <v>200</v>
      </c>
      <c r="M86" s="143">
        <v>200</v>
      </c>
      <c r="N86" s="143">
        <v>200</v>
      </c>
    </row>
    <row r="87" spans="1:14" ht="12.75">
      <c r="A87" s="23">
        <v>6</v>
      </c>
      <c r="B87" s="24">
        <v>2</v>
      </c>
      <c r="C87" s="24">
        <v>0</v>
      </c>
      <c r="D87" s="25">
        <v>41</v>
      </c>
      <c r="E87" s="34" t="s">
        <v>35</v>
      </c>
      <c r="F87" s="38" t="s">
        <v>40</v>
      </c>
      <c r="G87" s="36" t="s">
        <v>92</v>
      </c>
      <c r="H87" s="296">
        <v>0</v>
      </c>
      <c r="I87" s="296">
        <v>0</v>
      </c>
      <c r="J87" s="205">
        <v>50</v>
      </c>
      <c r="K87" s="352"/>
      <c r="L87" s="137">
        <f t="shared" si="1"/>
        <v>50</v>
      </c>
      <c r="M87" s="143">
        <v>50</v>
      </c>
      <c r="N87" s="143">
        <v>50</v>
      </c>
    </row>
    <row r="88" spans="1:14" ht="12.75">
      <c r="A88" s="23">
        <v>6</v>
      </c>
      <c r="B88" s="24">
        <v>2</v>
      </c>
      <c r="C88" s="24">
        <v>0</v>
      </c>
      <c r="D88" s="25">
        <v>41</v>
      </c>
      <c r="E88" s="34" t="s">
        <v>35</v>
      </c>
      <c r="F88" s="38" t="s">
        <v>46</v>
      </c>
      <c r="G88" s="36" t="s">
        <v>93</v>
      </c>
      <c r="H88" s="296">
        <v>519.88</v>
      </c>
      <c r="I88" s="296">
        <v>990.05</v>
      </c>
      <c r="J88" s="205">
        <v>1000</v>
      </c>
      <c r="K88" s="352"/>
      <c r="L88" s="137">
        <f t="shared" si="1"/>
        <v>1000</v>
      </c>
      <c r="M88" s="143">
        <v>1000</v>
      </c>
      <c r="N88" s="143">
        <v>1000</v>
      </c>
    </row>
    <row r="89" spans="1:14" ht="12.75">
      <c r="A89" s="23">
        <v>6</v>
      </c>
      <c r="B89" s="24">
        <v>2</v>
      </c>
      <c r="C89" s="24">
        <v>0</v>
      </c>
      <c r="D89" s="25">
        <v>41</v>
      </c>
      <c r="E89" s="34" t="s">
        <v>51</v>
      </c>
      <c r="F89" s="38" t="s">
        <v>21</v>
      </c>
      <c r="G89" s="36" t="s">
        <v>94</v>
      </c>
      <c r="H89" s="296">
        <v>18319.85</v>
      </c>
      <c r="I89" s="296">
        <v>16115.95</v>
      </c>
      <c r="J89" s="205">
        <v>16000</v>
      </c>
      <c r="K89" s="352"/>
      <c r="L89" s="137">
        <f t="shared" si="1"/>
        <v>16000</v>
      </c>
      <c r="M89" s="143">
        <v>16000</v>
      </c>
      <c r="N89" s="143">
        <v>16000</v>
      </c>
    </row>
    <row r="90" spans="1:14" ht="12.75">
      <c r="A90" s="23">
        <v>6</v>
      </c>
      <c r="B90" s="24">
        <v>2</v>
      </c>
      <c r="C90" s="24">
        <v>0</v>
      </c>
      <c r="D90" s="25">
        <v>41</v>
      </c>
      <c r="E90" s="34" t="s">
        <v>51</v>
      </c>
      <c r="F90" s="38" t="s">
        <v>23</v>
      </c>
      <c r="G90" s="36" t="s">
        <v>254</v>
      </c>
      <c r="H90" s="296">
        <v>7360.49</v>
      </c>
      <c r="I90" s="296">
        <v>4384.06</v>
      </c>
      <c r="J90" s="205">
        <v>5000</v>
      </c>
      <c r="K90" s="352"/>
      <c r="L90" s="137">
        <f t="shared" si="1"/>
        <v>5000</v>
      </c>
      <c r="M90" s="143">
        <v>5000</v>
      </c>
      <c r="N90" s="143">
        <v>5000</v>
      </c>
    </row>
    <row r="91" spans="1:14" ht="12.75">
      <c r="A91" s="23">
        <v>6</v>
      </c>
      <c r="B91" s="24">
        <v>2</v>
      </c>
      <c r="C91" s="24">
        <v>0</v>
      </c>
      <c r="D91" s="25">
        <v>41</v>
      </c>
      <c r="E91" s="34" t="s">
        <v>51</v>
      </c>
      <c r="F91" s="38" t="s">
        <v>33</v>
      </c>
      <c r="G91" s="36" t="s">
        <v>95</v>
      </c>
      <c r="H91" s="296">
        <v>44.17</v>
      </c>
      <c r="I91" s="296">
        <v>196.15</v>
      </c>
      <c r="J91" s="205">
        <v>200</v>
      </c>
      <c r="K91" s="352"/>
      <c r="L91" s="137">
        <f t="shared" si="1"/>
        <v>200</v>
      </c>
      <c r="M91" s="143">
        <v>200</v>
      </c>
      <c r="N91" s="143">
        <v>200</v>
      </c>
    </row>
    <row r="92" spans="1:14" ht="12.75">
      <c r="A92" s="23">
        <v>6</v>
      </c>
      <c r="B92" s="24">
        <v>2</v>
      </c>
      <c r="C92" s="24">
        <v>0</v>
      </c>
      <c r="D92" s="25">
        <v>41</v>
      </c>
      <c r="E92" s="34" t="s">
        <v>56</v>
      </c>
      <c r="F92" s="38" t="s">
        <v>40</v>
      </c>
      <c r="G92" s="36" t="s">
        <v>96</v>
      </c>
      <c r="H92" s="296">
        <v>858.9</v>
      </c>
      <c r="I92" s="296">
        <v>870.85</v>
      </c>
      <c r="J92" s="205">
        <v>800</v>
      </c>
      <c r="K92" s="352">
        <v>100</v>
      </c>
      <c r="L92" s="137">
        <f t="shared" si="1"/>
        <v>900</v>
      </c>
      <c r="M92" s="143">
        <v>800</v>
      </c>
      <c r="N92" s="143">
        <v>800</v>
      </c>
    </row>
    <row r="93" spans="1:14" ht="12.75">
      <c r="A93" s="23">
        <v>6</v>
      </c>
      <c r="B93" s="24">
        <v>2</v>
      </c>
      <c r="C93" s="24">
        <v>0</v>
      </c>
      <c r="D93" s="25">
        <v>41</v>
      </c>
      <c r="E93" s="34" t="s">
        <v>56</v>
      </c>
      <c r="F93" s="38" t="s">
        <v>40</v>
      </c>
      <c r="G93" s="36" t="s">
        <v>223</v>
      </c>
      <c r="H93" s="296">
        <v>0</v>
      </c>
      <c r="I93" s="296">
        <v>0</v>
      </c>
      <c r="J93" s="205">
        <v>0</v>
      </c>
      <c r="K93" s="352"/>
      <c r="L93" s="137">
        <f t="shared" si="1"/>
        <v>0</v>
      </c>
      <c r="M93" s="143">
        <v>0</v>
      </c>
      <c r="N93" s="143">
        <v>0</v>
      </c>
    </row>
    <row r="94" spans="1:14" ht="12.75">
      <c r="A94" s="23">
        <v>6</v>
      </c>
      <c r="B94" s="24">
        <v>2</v>
      </c>
      <c r="C94" s="24">
        <v>0</v>
      </c>
      <c r="D94" s="25">
        <v>41</v>
      </c>
      <c r="E94" s="34" t="s">
        <v>117</v>
      </c>
      <c r="F94" s="38" t="s">
        <v>170</v>
      </c>
      <c r="G94" s="36" t="s">
        <v>318</v>
      </c>
      <c r="H94" s="296">
        <v>0</v>
      </c>
      <c r="I94" s="296">
        <v>0</v>
      </c>
      <c r="J94" s="205">
        <v>0</v>
      </c>
      <c r="K94" s="352">
        <v>2058</v>
      </c>
      <c r="L94" s="137">
        <f t="shared" si="1"/>
        <v>2058</v>
      </c>
      <c r="M94" s="143"/>
      <c r="N94" s="143"/>
    </row>
    <row r="95" spans="1:14" ht="12.75">
      <c r="A95" s="23"/>
      <c r="B95" s="24"/>
      <c r="C95" s="24"/>
      <c r="D95" s="25"/>
      <c r="E95" s="34"/>
      <c r="F95" s="38"/>
      <c r="G95" s="36" t="s">
        <v>97</v>
      </c>
      <c r="H95" s="297">
        <f>SUM(H75:H94)</f>
        <v>90853.63999999998</v>
      </c>
      <c r="I95" s="297">
        <f>SUM(I75:I94)</f>
        <v>102455.90999999999</v>
      </c>
      <c r="J95" s="140">
        <f>SUM(J75:J94)</f>
        <v>114250</v>
      </c>
      <c r="K95" s="353">
        <f>SUM(K75:K94)</f>
        <v>100</v>
      </c>
      <c r="L95" s="137">
        <f t="shared" si="1"/>
        <v>114350</v>
      </c>
      <c r="M95" s="129">
        <f>SUM(M75:M93)</f>
        <v>114250</v>
      </c>
      <c r="N95" s="129">
        <f>SUM(N75:N93)</f>
        <v>114250</v>
      </c>
    </row>
    <row r="96" spans="1:14" ht="12.75">
      <c r="A96" s="23">
        <v>1</v>
      </c>
      <c r="B96" s="24">
        <v>1</v>
      </c>
      <c r="C96" s="24">
        <v>1</v>
      </c>
      <c r="D96" s="25"/>
      <c r="E96" s="34" t="s">
        <v>117</v>
      </c>
      <c r="F96" s="38" t="s">
        <v>67</v>
      </c>
      <c r="G96" s="36" t="s">
        <v>292</v>
      </c>
      <c r="H96" s="297">
        <v>0</v>
      </c>
      <c r="I96" s="297">
        <v>525.58</v>
      </c>
      <c r="J96" s="140">
        <v>600</v>
      </c>
      <c r="K96" s="353"/>
      <c r="L96" s="137">
        <f t="shared" si="1"/>
        <v>600</v>
      </c>
      <c r="M96" s="129">
        <v>500</v>
      </c>
      <c r="N96" s="129">
        <v>500</v>
      </c>
    </row>
    <row r="97" spans="1:14" s="141" customFormat="1" ht="13.5" thickBot="1">
      <c r="A97" s="23">
        <v>1</v>
      </c>
      <c r="B97" s="24">
        <v>1</v>
      </c>
      <c r="C97" s="24">
        <v>1</v>
      </c>
      <c r="D97" s="25">
        <v>41</v>
      </c>
      <c r="E97" s="34" t="s">
        <v>29</v>
      </c>
      <c r="F97" s="38" t="s">
        <v>23</v>
      </c>
      <c r="G97" s="36" t="s">
        <v>98</v>
      </c>
      <c r="H97" s="297">
        <v>6784.61</v>
      </c>
      <c r="I97" s="297">
        <v>8015.06</v>
      </c>
      <c r="J97" s="140">
        <v>7700</v>
      </c>
      <c r="K97" s="353"/>
      <c r="L97" s="137">
        <f t="shared" si="1"/>
        <v>7700</v>
      </c>
      <c r="M97" s="129">
        <v>7200</v>
      </c>
      <c r="N97" s="129">
        <v>7200</v>
      </c>
    </row>
    <row r="98" spans="1:14" ht="15.75" thickTop="1">
      <c r="A98" s="17" t="s">
        <v>99</v>
      </c>
      <c r="B98" s="18"/>
      <c r="C98" s="18"/>
      <c r="D98" s="19"/>
      <c r="E98" s="20"/>
      <c r="F98" s="21"/>
      <c r="G98" s="22"/>
      <c r="H98" s="202"/>
      <c r="I98" s="398"/>
      <c r="J98" s="203"/>
      <c r="K98" s="385"/>
      <c r="L98" s="420">
        <f t="shared" si="1"/>
        <v>0</v>
      </c>
      <c r="M98" s="146"/>
      <c r="N98" s="146"/>
    </row>
    <row r="99" spans="1:65" s="45" customFormat="1" ht="12.75">
      <c r="A99" s="39"/>
      <c r="B99" s="40"/>
      <c r="C99" s="40"/>
      <c r="D99" s="41"/>
      <c r="E99" s="42" t="s">
        <v>100</v>
      </c>
      <c r="F99" s="43" t="s">
        <v>101</v>
      </c>
      <c r="G99" s="44"/>
      <c r="H99" s="147"/>
      <c r="I99" s="399"/>
      <c r="J99" s="206"/>
      <c r="K99" s="419"/>
      <c r="L99" s="210">
        <f t="shared" si="1"/>
        <v>0</v>
      </c>
      <c r="M99" s="158"/>
      <c r="N99" s="147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</row>
    <row r="100" spans="1:65" ht="12.75">
      <c r="A100" s="23">
        <v>8</v>
      </c>
      <c r="B100" s="24">
        <v>4</v>
      </c>
      <c r="C100" s="24">
        <v>0</v>
      </c>
      <c r="D100" s="25">
        <v>41</v>
      </c>
      <c r="E100" s="29" t="s">
        <v>29</v>
      </c>
      <c r="F100" s="46" t="s">
        <v>21</v>
      </c>
      <c r="G100" s="133" t="s">
        <v>102</v>
      </c>
      <c r="H100" s="298">
        <v>275.99</v>
      </c>
      <c r="I100" s="298">
        <v>850.47</v>
      </c>
      <c r="J100" s="207">
        <v>1000</v>
      </c>
      <c r="K100" s="355"/>
      <c r="L100" s="137">
        <f t="shared" si="1"/>
        <v>1000</v>
      </c>
      <c r="M100" s="127">
        <v>1000</v>
      </c>
      <c r="N100" s="127">
        <v>1000</v>
      </c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</row>
    <row r="101" spans="1:65" ht="12.75">
      <c r="A101" s="23">
        <v>8</v>
      </c>
      <c r="B101" s="24">
        <v>4</v>
      </c>
      <c r="C101" s="24">
        <v>0</v>
      </c>
      <c r="D101" s="25">
        <v>41</v>
      </c>
      <c r="E101" s="29" t="s">
        <v>35</v>
      </c>
      <c r="F101" s="46" t="s">
        <v>40</v>
      </c>
      <c r="G101" s="31" t="s">
        <v>41</v>
      </c>
      <c r="H101" s="298">
        <v>0</v>
      </c>
      <c r="I101" s="298">
        <v>2137.95</v>
      </c>
      <c r="J101" s="207">
        <v>2100</v>
      </c>
      <c r="K101" s="355"/>
      <c r="L101" s="137">
        <f t="shared" si="1"/>
        <v>2100</v>
      </c>
      <c r="M101" s="127">
        <v>2100</v>
      </c>
      <c r="N101" s="127">
        <v>2100</v>
      </c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</row>
    <row r="102" spans="1:65" ht="12.75">
      <c r="A102" s="23">
        <v>8</v>
      </c>
      <c r="B102" s="24">
        <v>4</v>
      </c>
      <c r="C102" s="24">
        <v>0</v>
      </c>
      <c r="D102" s="25">
        <v>41</v>
      </c>
      <c r="E102" s="29" t="s">
        <v>56</v>
      </c>
      <c r="F102" s="46" t="s">
        <v>40</v>
      </c>
      <c r="G102" s="31" t="s">
        <v>103</v>
      </c>
      <c r="H102" s="298">
        <v>0</v>
      </c>
      <c r="I102" s="298">
        <v>0</v>
      </c>
      <c r="J102" s="207">
        <v>0</v>
      </c>
      <c r="K102" s="355"/>
      <c r="L102" s="137">
        <f t="shared" si="1"/>
        <v>0</v>
      </c>
      <c r="M102" s="127">
        <v>0</v>
      </c>
      <c r="N102" s="127">
        <v>0</v>
      </c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</row>
    <row r="103" spans="1:65" ht="12.75">
      <c r="A103" s="23"/>
      <c r="B103" s="24"/>
      <c r="C103" s="24"/>
      <c r="D103" s="25"/>
      <c r="E103" s="29"/>
      <c r="F103" s="46"/>
      <c r="G103" s="31"/>
      <c r="H103" s="299">
        <f>SUM(H100:H102)</f>
        <v>275.99</v>
      </c>
      <c r="I103" s="299">
        <f>I100+I101+I102</f>
        <v>2988.42</v>
      </c>
      <c r="J103" s="192">
        <f>J100+J101+J102</f>
        <v>3100</v>
      </c>
      <c r="K103" s="356"/>
      <c r="L103" s="137">
        <f t="shared" si="1"/>
        <v>3100</v>
      </c>
      <c r="M103" s="148">
        <f>M100+M101+M102</f>
        <v>3100</v>
      </c>
      <c r="N103" s="148">
        <f>N100+N101+N102</f>
        <v>3100</v>
      </c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</row>
    <row r="104" spans="1:44" s="295" customFormat="1" ht="12.75">
      <c r="A104" s="287">
        <v>8</v>
      </c>
      <c r="B104" s="288">
        <v>5</v>
      </c>
      <c r="C104" s="288">
        <v>0</v>
      </c>
      <c r="D104" s="289">
        <v>41</v>
      </c>
      <c r="E104" s="290" t="s">
        <v>35</v>
      </c>
      <c r="F104" s="291" t="s">
        <v>40</v>
      </c>
      <c r="G104" s="292" t="s">
        <v>281</v>
      </c>
      <c r="H104" s="293">
        <v>0</v>
      </c>
      <c r="I104" s="400">
        <v>9250.78</v>
      </c>
      <c r="J104" s="294"/>
      <c r="K104" s="355"/>
      <c r="L104" s="137">
        <f t="shared" si="1"/>
        <v>0</v>
      </c>
      <c r="M104" s="293"/>
      <c r="N104" s="293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</row>
    <row r="105" spans="1:65" s="45" customFormat="1" ht="12.75">
      <c r="A105" s="39"/>
      <c r="B105" s="40"/>
      <c r="C105" s="40"/>
      <c r="D105" s="41"/>
      <c r="E105" s="42" t="s">
        <v>100</v>
      </c>
      <c r="F105" s="47" t="s">
        <v>104</v>
      </c>
      <c r="G105" s="48" t="s">
        <v>105</v>
      </c>
      <c r="H105" s="49"/>
      <c r="I105" s="401"/>
      <c r="J105" s="96"/>
      <c r="K105" s="408"/>
      <c r="L105" s="210">
        <f t="shared" si="1"/>
        <v>0</v>
      </c>
      <c r="M105" s="49"/>
      <c r="N105" s="49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</row>
    <row r="106" spans="1:65" ht="12.75">
      <c r="A106" s="23">
        <v>6</v>
      </c>
      <c r="B106" s="24">
        <v>4</v>
      </c>
      <c r="C106" s="24">
        <v>0</v>
      </c>
      <c r="D106" s="25">
        <v>41</v>
      </c>
      <c r="E106" s="34" t="s">
        <v>29</v>
      </c>
      <c r="F106" s="50" t="s">
        <v>21</v>
      </c>
      <c r="G106" s="165" t="s">
        <v>102</v>
      </c>
      <c r="H106" s="296">
        <v>5662.68</v>
      </c>
      <c r="I106" s="296">
        <v>4681.94</v>
      </c>
      <c r="J106" s="205">
        <v>7500</v>
      </c>
      <c r="K106" s="352"/>
      <c r="L106" s="137">
        <f t="shared" si="1"/>
        <v>7500</v>
      </c>
      <c r="M106" s="143">
        <v>7500</v>
      </c>
      <c r="N106" s="143">
        <v>7500</v>
      </c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</row>
    <row r="107" spans="1:65" ht="12.75">
      <c r="A107" s="23">
        <v>6</v>
      </c>
      <c r="B107" s="24">
        <v>4</v>
      </c>
      <c r="C107" s="24">
        <v>0</v>
      </c>
      <c r="D107" s="25">
        <v>41</v>
      </c>
      <c r="E107" s="34" t="s">
        <v>56</v>
      </c>
      <c r="F107" s="50" t="s">
        <v>40</v>
      </c>
      <c r="G107" s="165" t="s">
        <v>106</v>
      </c>
      <c r="H107" s="296">
        <v>2760</v>
      </c>
      <c r="I107" s="296">
        <v>4025</v>
      </c>
      <c r="J107" s="205">
        <v>4100</v>
      </c>
      <c r="K107" s="352"/>
      <c r="L107" s="137">
        <f t="shared" si="1"/>
        <v>4100</v>
      </c>
      <c r="M107" s="143">
        <v>2760</v>
      </c>
      <c r="N107" s="143">
        <v>2760</v>
      </c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</row>
    <row r="108" spans="1:65" ht="12.75">
      <c r="A108" s="23">
        <v>6</v>
      </c>
      <c r="B108" s="24">
        <v>4</v>
      </c>
      <c r="C108" s="24">
        <v>0</v>
      </c>
      <c r="D108" s="25">
        <v>41</v>
      </c>
      <c r="E108" s="34" t="s">
        <v>35</v>
      </c>
      <c r="F108" s="50" t="s">
        <v>40</v>
      </c>
      <c r="G108" s="165" t="s">
        <v>222</v>
      </c>
      <c r="H108" s="296">
        <v>1493.15</v>
      </c>
      <c r="I108" s="296">
        <v>1182.99</v>
      </c>
      <c r="J108" s="205">
        <v>2000</v>
      </c>
      <c r="K108" s="352"/>
      <c r="L108" s="137">
        <f t="shared" si="1"/>
        <v>2000</v>
      </c>
      <c r="M108" s="143">
        <v>2000</v>
      </c>
      <c r="N108" s="143">
        <v>2000</v>
      </c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</row>
    <row r="109" spans="1:65" ht="12.75">
      <c r="A109" s="23"/>
      <c r="B109" s="24"/>
      <c r="C109" s="24"/>
      <c r="D109" s="25"/>
      <c r="E109" s="34"/>
      <c r="F109" s="50"/>
      <c r="G109" s="36"/>
      <c r="H109" s="297">
        <f>SUM(H106:H108)</f>
        <v>9915.83</v>
      </c>
      <c r="I109" s="297">
        <f>I106+I107+I108</f>
        <v>9889.929999999998</v>
      </c>
      <c r="J109" s="140">
        <f>SUM(J106:J108)</f>
        <v>13600</v>
      </c>
      <c r="K109" s="353">
        <f>SUM(K106:K108)</f>
        <v>0</v>
      </c>
      <c r="L109" s="137">
        <f t="shared" si="1"/>
        <v>13600</v>
      </c>
      <c r="M109" s="129">
        <f>SUM(M106:M108)</f>
        <v>12260</v>
      </c>
      <c r="N109" s="129">
        <f>SUM(N106:N108)</f>
        <v>12260</v>
      </c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</row>
    <row r="110" spans="1:65" ht="12.75">
      <c r="A110" s="23">
        <v>8</v>
      </c>
      <c r="B110" s="24">
        <v>4</v>
      </c>
      <c r="C110" s="24">
        <v>0</v>
      </c>
      <c r="D110" s="25"/>
      <c r="E110" s="34" t="s">
        <v>35</v>
      </c>
      <c r="F110" s="50" t="s">
        <v>40</v>
      </c>
      <c r="G110" s="201" t="s">
        <v>293</v>
      </c>
      <c r="H110" s="297">
        <v>775.4</v>
      </c>
      <c r="I110" s="297">
        <v>1705.46</v>
      </c>
      <c r="J110" s="140">
        <v>0</v>
      </c>
      <c r="K110" s="353"/>
      <c r="L110" s="137">
        <f t="shared" si="1"/>
        <v>0</v>
      </c>
      <c r="M110" s="129">
        <v>0</v>
      </c>
      <c r="N110" s="129">
        <v>0</v>
      </c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</row>
    <row r="111" spans="1:65" ht="12.75">
      <c r="A111" s="23"/>
      <c r="B111" s="24"/>
      <c r="C111" s="24"/>
      <c r="D111" s="25"/>
      <c r="E111" s="34"/>
      <c r="F111" s="50"/>
      <c r="G111" s="36"/>
      <c r="H111" s="126"/>
      <c r="I111" s="300"/>
      <c r="J111" s="138"/>
      <c r="K111" s="354"/>
      <c r="L111" s="137">
        <f t="shared" si="1"/>
        <v>0</v>
      </c>
      <c r="M111" s="126"/>
      <c r="N111" s="126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</row>
    <row r="112" spans="1:65" s="45" customFormat="1" ht="12.75">
      <c r="A112" s="39"/>
      <c r="B112" s="40"/>
      <c r="C112" s="40"/>
      <c r="D112" s="41"/>
      <c r="E112" s="42" t="s">
        <v>100</v>
      </c>
      <c r="F112" s="43">
        <v>3</v>
      </c>
      <c r="G112" s="44" t="s">
        <v>107</v>
      </c>
      <c r="H112" s="147"/>
      <c r="I112" s="399"/>
      <c r="J112" s="206"/>
      <c r="K112" s="419"/>
      <c r="L112" s="210">
        <f t="shared" si="1"/>
        <v>0</v>
      </c>
      <c r="M112" s="147"/>
      <c r="N112" s="147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</row>
    <row r="113" spans="1:65" ht="12.75">
      <c r="A113" s="23">
        <v>8</v>
      </c>
      <c r="B113" s="24">
        <v>2</v>
      </c>
      <c r="C113" s="24">
        <v>0</v>
      </c>
      <c r="D113" s="25">
        <v>41</v>
      </c>
      <c r="E113" s="51">
        <v>632</v>
      </c>
      <c r="F113" s="29" t="s">
        <v>21</v>
      </c>
      <c r="G113" s="133" t="s">
        <v>102</v>
      </c>
      <c r="H113" s="298">
        <v>1564.72</v>
      </c>
      <c r="I113" s="298">
        <v>2011.76</v>
      </c>
      <c r="J113" s="207">
        <v>2500</v>
      </c>
      <c r="K113" s="355"/>
      <c r="L113" s="137">
        <f t="shared" si="1"/>
        <v>2500</v>
      </c>
      <c r="M113" s="127">
        <v>2500</v>
      </c>
      <c r="N113" s="127">
        <v>2500</v>
      </c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</row>
    <row r="114" spans="1:65" ht="12.75">
      <c r="A114" s="23">
        <v>8</v>
      </c>
      <c r="B114" s="24">
        <v>2</v>
      </c>
      <c r="C114" s="24">
        <v>0</v>
      </c>
      <c r="D114" s="25">
        <v>41</v>
      </c>
      <c r="E114" s="51">
        <v>632</v>
      </c>
      <c r="F114" s="29" t="s">
        <v>21</v>
      </c>
      <c r="G114" s="133" t="s">
        <v>108</v>
      </c>
      <c r="H114" s="298">
        <v>3550.23</v>
      </c>
      <c r="I114" s="298">
        <v>6738.47</v>
      </c>
      <c r="J114" s="207">
        <v>6000</v>
      </c>
      <c r="K114" s="355"/>
      <c r="L114" s="137">
        <f t="shared" si="1"/>
        <v>6000</v>
      </c>
      <c r="M114" s="127">
        <v>6000</v>
      </c>
      <c r="N114" s="127">
        <v>6000</v>
      </c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</row>
    <row r="115" spans="1:14" ht="12.75">
      <c r="A115" s="23">
        <v>8</v>
      </c>
      <c r="B115" s="24">
        <v>2</v>
      </c>
      <c r="C115" s="24">
        <v>0</v>
      </c>
      <c r="D115" s="25">
        <v>41</v>
      </c>
      <c r="E115" s="52">
        <v>633</v>
      </c>
      <c r="F115" s="29" t="s">
        <v>21</v>
      </c>
      <c r="G115" s="31" t="s">
        <v>250</v>
      </c>
      <c r="H115" s="298">
        <v>372</v>
      </c>
      <c r="I115" s="298">
        <v>585.58</v>
      </c>
      <c r="J115" s="207">
        <v>500</v>
      </c>
      <c r="K115" s="355"/>
      <c r="L115" s="137">
        <f t="shared" si="1"/>
        <v>500</v>
      </c>
      <c r="M115" s="127">
        <v>500</v>
      </c>
      <c r="N115" s="127">
        <v>500</v>
      </c>
    </row>
    <row r="116" spans="1:14" ht="12.75">
      <c r="A116" s="23">
        <v>8</v>
      </c>
      <c r="B116" s="24">
        <v>2</v>
      </c>
      <c r="C116" s="24">
        <v>0</v>
      </c>
      <c r="D116" s="25">
        <v>41</v>
      </c>
      <c r="E116" s="52">
        <v>633</v>
      </c>
      <c r="F116" s="29" t="s">
        <v>40</v>
      </c>
      <c r="G116" s="31" t="s">
        <v>251</v>
      </c>
      <c r="H116" s="298">
        <v>2358.14</v>
      </c>
      <c r="I116" s="298">
        <v>1225.36</v>
      </c>
      <c r="J116" s="207">
        <v>2000</v>
      </c>
      <c r="K116" s="355"/>
      <c r="L116" s="137">
        <f t="shared" si="1"/>
        <v>2000</v>
      </c>
      <c r="M116" s="127">
        <v>2000</v>
      </c>
      <c r="N116" s="127">
        <v>2000</v>
      </c>
    </row>
    <row r="117" spans="1:14" ht="12.75">
      <c r="A117" s="23">
        <v>8</v>
      </c>
      <c r="B117" s="24">
        <v>2</v>
      </c>
      <c r="C117" s="24">
        <v>0</v>
      </c>
      <c r="D117" s="25">
        <v>41</v>
      </c>
      <c r="E117" s="52">
        <v>633</v>
      </c>
      <c r="F117" s="29" t="s">
        <v>40</v>
      </c>
      <c r="G117" s="31" t="s">
        <v>109</v>
      </c>
      <c r="H117" s="298">
        <v>71.58</v>
      </c>
      <c r="I117" s="298">
        <v>358.92</v>
      </c>
      <c r="J117" s="207">
        <v>300</v>
      </c>
      <c r="K117" s="355">
        <v>200</v>
      </c>
      <c r="L117" s="137">
        <f t="shared" si="1"/>
        <v>500</v>
      </c>
      <c r="M117" s="127">
        <v>300</v>
      </c>
      <c r="N117" s="127">
        <v>300</v>
      </c>
    </row>
    <row r="118" spans="1:14" ht="12.75">
      <c r="A118" s="23">
        <v>8</v>
      </c>
      <c r="B118" s="24">
        <v>2</v>
      </c>
      <c r="C118" s="24">
        <v>0</v>
      </c>
      <c r="D118" s="25">
        <v>41</v>
      </c>
      <c r="E118" s="52">
        <v>633</v>
      </c>
      <c r="F118" s="29" t="s">
        <v>44</v>
      </c>
      <c r="G118" s="31" t="s">
        <v>110</v>
      </c>
      <c r="H118" s="298">
        <v>405.96</v>
      </c>
      <c r="I118" s="298">
        <v>299.84</v>
      </c>
      <c r="J118" s="207">
        <v>400</v>
      </c>
      <c r="K118" s="355"/>
      <c r="L118" s="137">
        <f t="shared" si="1"/>
        <v>400</v>
      </c>
      <c r="M118" s="127">
        <v>400</v>
      </c>
      <c r="N118" s="127">
        <v>400</v>
      </c>
    </row>
    <row r="119" spans="1:14" ht="12.75">
      <c r="A119" s="23">
        <v>8</v>
      </c>
      <c r="B119" s="24">
        <v>2</v>
      </c>
      <c r="C119" s="24">
        <v>0</v>
      </c>
      <c r="D119" s="25">
        <v>41</v>
      </c>
      <c r="E119" s="52">
        <v>635</v>
      </c>
      <c r="F119" s="29" t="s">
        <v>40</v>
      </c>
      <c r="G119" s="31" t="s">
        <v>111</v>
      </c>
      <c r="H119" s="298">
        <v>729.6</v>
      </c>
      <c r="I119" s="298">
        <v>590.18</v>
      </c>
      <c r="J119" s="207">
        <v>500</v>
      </c>
      <c r="K119" s="355"/>
      <c r="L119" s="137">
        <f t="shared" si="1"/>
        <v>500</v>
      </c>
      <c r="M119" s="127">
        <v>500</v>
      </c>
      <c r="N119" s="127">
        <v>500</v>
      </c>
    </row>
    <row r="120" spans="1:14" ht="12.75">
      <c r="A120" s="23">
        <v>8</v>
      </c>
      <c r="B120" s="24">
        <v>2</v>
      </c>
      <c r="C120" s="24">
        <v>0</v>
      </c>
      <c r="D120" s="25">
        <v>41</v>
      </c>
      <c r="E120" s="52">
        <v>637</v>
      </c>
      <c r="F120" s="29" t="s">
        <v>23</v>
      </c>
      <c r="G120" s="31" t="s">
        <v>112</v>
      </c>
      <c r="H120" s="298">
        <v>7314.23</v>
      </c>
      <c r="I120" s="298">
        <v>13658.91</v>
      </c>
      <c r="J120" s="207">
        <v>12000</v>
      </c>
      <c r="K120" s="355"/>
      <c r="L120" s="137">
        <f t="shared" si="1"/>
        <v>12000</v>
      </c>
      <c r="M120" s="127">
        <v>12000</v>
      </c>
      <c r="N120" s="127">
        <v>12000</v>
      </c>
    </row>
    <row r="121" spans="1:14" ht="12.75">
      <c r="A121" s="23">
        <v>8</v>
      </c>
      <c r="B121" s="24">
        <v>2</v>
      </c>
      <c r="C121" s="24">
        <v>0</v>
      </c>
      <c r="D121" s="25">
        <v>41</v>
      </c>
      <c r="E121" s="52">
        <v>637</v>
      </c>
      <c r="F121" s="29" t="s">
        <v>36</v>
      </c>
      <c r="G121" s="31" t="s">
        <v>114</v>
      </c>
      <c r="H121" s="298">
        <v>531.42</v>
      </c>
      <c r="I121" s="298">
        <v>1300</v>
      </c>
      <c r="J121" s="207">
        <v>2500</v>
      </c>
      <c r="K121" s="355">
        <v>531</v>
      </c>
      <c r="L121" s="137">
        <f t="shared" si="1"/>
        <v>3031</v>
      </c>
      <c r="M121" s="127">
        <v>1500</v>
      </c>
      <c r="N121" s="127">
        <v>1500</v>
      </c>
    </row>
    <row r="122" spans="1:14" ht="12.75">
      <c r="A122" s="23">
        <v>8</v>
      </c>
      <c r="B122" s="24">
        <v>2</v>
      </c>
      <c r="C122" s="24">
        <v>0</v>
      </c>
      <c r="D122" s="25">
        <v>41</v>
      </c>
      <c r="E122" s="52">
        <v>637</v>
      </c>
      <c r="F122" s="29" t="s">
        <v>23</v>
      </c>
      <c r="G122" s="31" t="s">
        <v>113</v>
      </c>
      <c r="H122" s="298">
        <v>0</v>
      </c>
      <c r="I122" s="298">
        <v>0</v>
      </c>
      <c r="J122" s="207">
        <v>0</v>
      </c>
      <c r="K122" s="355"/>
      <c r="L122" s="137">
        <f t="shared" si="1"/>
        <v>0</v>
      </c>
      <c r="M122" s="127">
        <v>0</v>
      </c>
      <c r="N122" s="127">
        <v>0</v>
      </c>
    </row>
    <row r="123" spans="1:14" ht="12.75">
      <c r="A123" s="23"/>
      <c r="B123" s="24"/>
      <c r="C123" s="24"/>
      <c r="D123" s="25"/>
      <c r="E123" s="52"/>
      <c r="F123" s="29"/>
      <c r="G123" s="31"/>
      <c r="H123" s="298"/>
      <c r="I123" s="298"/>
      <c r="J123" s="207"/>
      <c r="K123" s="355"/>
      <c r="L123" s="137">
        <f t="shared" si="1"/>
        <v>0</v>
      </c>
      <c r="M123" s="127"/>
      <c r="N123" s="127"/>
    </row>
    <row r="124" spans="1:14" ht="12.75">
      <c r="A124" s="23"/>
      <c r="B124" s="24"/>
      <c r="C124" s="24"/>
      <c r="D124" s="25"/>
      <c r="E124" s="52"/>
      <c r="F124" s="29"/>
      <c r="G124" s="31"/>
      <c r="H124" s="299">
        <f>SUM(H113:H123)</f>
        <v>16897.879999999997</v>
      </c>
      <c r="I124" s="299">
        <f>I113+I114+I115+I116+I117+I118+I119+I120+I121+I122+I123</f>
        <v>26769.02</v>
      </c>
      <c r="J124" s="192">
        <f>J113+J114+J115+J116+J117+J118+J119+J120+J122+J123+J121</f>
        <v>26700</v>
      </c>
      <c r="K124" s="356">
        <f>SUM(K113:K123)</f>
        <v>731</v>
      </c>
      <c r="L124" s="137">
        <f t="shared" si="1"/>
        <v>27431</v>
      </c>
      <c r="M124" s="148">
        <f>M113+M114+M115+M116+M117+M118+M119+M120+M121+M122+M123</f>
        <v>25700</v>
      </c>
      <c r="N124" s="148">
        <f>N113+N114+N115+N116+N117+N118+N119+N120+N122+N123+N121</f>
        <v>25700</v>
      </c>
    </row>
    <row r="125" spans="1:60" s="45" customFormat="1" ht="12.75">
      <c r="A125" s="39"/>
      <c r="B125" s="40"/>
      <c r="C125" s="40"/>
      <c r="D125" s="41"/>
      <c r="E125" s="42" t="s">
        <v>100</v>
      </c>
      <c r="F125" s="47" t="s">
        <v>115</v>
      </c>
      <c r="G125" s="194" t="s">
        <v>228</v>
      </c>
      <c r="H125" s="97"/>
      <c r="I125" s="401"/>
      <c r="J125" s="195"/>
      <c r="K125" s="408"/>
      <c r="L125" s="210">
        <f t="shared" si="1"/>
        <v>0</v>
      </c>
      <c r="M125" s="97"/>
      <c r="N125" s="49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</row>
    <row r="126" spans="1:60" ht="12.75">
      <c r="A126" s="23">
        <v>8</v>
      </c>
      <c r="B126" s="24">
        <v>1</v>
      </c>
      <c r="C126" s="24">
        <v>0</v>
      </c>
      <c r="D126" s="25">
        <v>41</v>
      </c>
      <c r="E126" s="34" t="s">
        <v>29</v>
      </c>
      <c r="F126" s="38" t="s">
        <v>21</v>
      </c>
      <c r="G126" s="165" t="s">
        <v>102</v>
      </c>
      <c r="H126" s="296">
        <v>775.11</v>
      </c>
      <c r="I126" s="296">
        <v>529.12</v>
      </c>
      <c r="J126" s="205">
        <v>1000</v>
      </c>
      <c r="K126" s="352"/>
      <c r="L126" s="137">
        <f t="shared" si="1"/>
        <v>1000</v>
      </c>
      <c r="M126" s="143">
        <v>1000</v>
      </c>
      <c r="N126" s="143">
        <v>1000</v>
      </c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</row>
    <row r="127" spans="1:14" ht="12.75">
      <c r="A127" s="23">
        <v>8</v>
      </c>
      <c r="B127" s="24">
        <v>1</v>
      </c>
      <c r="C127" s="24">
        <v>0</v>
      </c>
      <c r="D127" s="25">
        <v>41</v>
      </c>
      <c r="E127" s="34" t="s">
        <v>35</v>
      </c>
      <c r="F127" s="38" t="s">
        <v>40</v>
      </c>
      <c r="G127" s="36" t="s">
        <v>41</v>
      </c>
      <c r="H127" s="296">
        <v>138</v>
      </c>
      <c r="I127" s="296">
        <v>24.2</v>
      </c>
      <c r="J127" s="205">
        <v>100</v>
      </c>
      <c r="K127" s="352"/>
      <c r="L127" s="137">
        <f t="shared" si="1"/>
        <v>100</v>
      </c>
      <c r="M127" s="143">
        <v>100</v>
      </c>
      <c r="N127" s="143">
        <v>100</v>
      </c>
    </row>
    <row r="128" spans="1:14" ht="12.75">
      <c r="A128" s="23">
        <v>8</v>
      </c>
      <c r="B128" s="24">
        <v>1</v>
      </c>
      <c r="C128" s="24">
        <v>0</v>
      </c>
      <c r="D128" s="25">
        <v>41</v>
      </c>
      <c r="E128" s="34" t="s">
        <v>35</v>
      </c>
      <c r="F128" s="38" t="s">
        <v>40</v>
      </c>
      <c r="G128" s="36" t="s">
        <v>42</v>
      </c>
      <c r="H128" s="296">
        <v>0</v>
      </c>
      <c r="I128" s="296">
        <v>205.8</v>
      </c>
      <c r="J128" s="205">
        <v>250</v>
      </c>
      <c r="K128" s="352"/>
      <c r="L128" s="137">
        <f t="shared" si="1"/>
        <v>250</v>
      </c>
      <c r="M128" s="143">
        <v>250</v>
      </c>
      <c r="N128" s="143">
        <v>250</v>
      </c>
    </row>
    <row r="129" spans="1:14" ht="12.75">
      <c r="A129" s="23">
        <v>8</v>
      </c>
      <c r="B129" s="24">
        <v>1</v>
      </c>
      <c r="C129" s="24">
        <v>0</v>
      </c>
      <c r="D129" s="25">
        <v>41</v>
      </c>
      <c r="E129" s="34" t="s">
        <v>56</v>
      </c>
      <c r="F129" s="38" t="s">
        <v>40</v>
      </c>
      <c r="G129" s="36" t="s">
        <v>116</v>
      </c>
      <c r="H129" s="296">
        <v>0</v>
      </c>
      <c r="I129" s="296">
        <v>123.9</v>
      </c>
      <c r="J129" s="205">
        <v>100</v>
      </c>
      <c r="K129" s="352"/>
      <c r="L129" s="137">
        <f t="shared" si="1"/>
        <v>100</v>
      </c>
      <c r="M129" s="143">
        <v>100</v>
      </c>
      <c r="N129" s="143">
        <v>100</v>
      </c>
    </row>
    <row r="130" spans="1:14" ht="12.75">
      <c r="A130" s="23">
        <v>8</v>
      </c>
      <c r="B130" s="24">
        <v>1</v>
      </c>
      <c r="C130" s="24">
        <v>0</v>
      </c>
      <c r="D130" s="25">
        <v>41</v>
      </c>
      <c r="E130" s="34" t="s">
        <v>117</v>
      </c>
      <c r="F130" s="38" t="s">
        <v>21</v>
      </c>
      <c r="G130" s="36" t="s">
        <v>246</v>
      </c>
      <c r="H130" s="296">
        <v>0</v>
      </c>
      <c r="I130" s="296">
        <v>0</v>
      </c>
      <c r="J130" s="205">
        <v>0</v>
      </c>
      <c r="K130" s="352"/>
      <c r="L130" s="137">
        <f t="shared" si="1"/>
        <v>0</v>
      </c>
      <c r="M130" s="143">
        <v>0</v>
      </c>
      <c r="N130" s="143">
        <v>0</v>
      </c>
    </row>
    <row r="131" spans="1:14" ht="12.75">
      <c r="A131" s="23">
        <v>8</v>
      </c>
      <c r="B131" s="24">
        <v>1</v>
      </c>
      <c r="C131" s="24">
        <v>0</v>
      </c>
      <c r="D131" s="25">
        <v>41</v>
      </c>
      <c r="E131" s="34" t="s">
        <v>60</v>
      </c>
      <c r="F131" s="38" t="s">
        <v>74</v>
      </c>
      <c r="G131" s="36" t="s">
        <v>75</v>
      </c>
      <c r="H131" s="296">
        <v>0</v>
      </c>
      <c r="I131" s="296">
        <v>1200</v>
      </c>
      <c r="J131" s="205">
        <v>1200</v>
      </c>
      <c r="K131" s="352"/>
      <c r="L131" s="137">
        <f t="shared" si="1"/>
        <v>1200</v>
      </c>
      <c r="M131" s="143">
        <v>1200</v>
      </c>
      <c r="N131" s="143">
        <v>1200</v>
      </c>
    </row>
    <row r="132" spans="1:14" ht="12.75">
      <c r="A132" s="23"/>
      <c r="B132" s="24"/>
      <c r="C132" s="24"/>
      <c r="D132" s="25"/>
      <c r="E132" s="34"/>
      <c r="F132" s="38"/>
      <c r="G132" s="36" t="s">
        <v>181</v>
      </c>
      <c r="H132" s="297">
        <f>SUM(H126:H131)</f>
        <v>913.11</v>
      </c>
      <c r="I132" s="297">
        <f>I126+I127+I128+I129+I130+I131</f>
        <v>2083.02</v>
      </c>
      <c r="J132" s="140">
        <f>SUM(J126:J131)</f>
        <v>2650</v>
      </c>
      <c r="K132" s="353"/>
      <c r="L132" s="137">
        <f t="shared" si="1"/>
        <v>2650</v>
      </c>
      <c r="M132" s="129">
        <f>SUM(M126:M131)</f>
        <v>2650</v>
      </c>
      <c r="N132" s="129">
        <f>SUM(N126:N131)</f>
        <v>2650</v>
      </c>
    </row>
    <row r="133" spans="1:14" ht="12.75">
      <c r="A133" s="23"/>
      <c r="B133" s="24"/>
      <c r="C133" s="24"/>
      <c r="D133" s="25"/>
      <c r="E133" s="34"/>
      <c r="F133" s="38"/>
      <c r="G133" s="36"/>
      <c r="H133" s="296"/>
      <c r="I133" s="296"/>
      <c r="J133" s="205"/>
      <c r="K133" s="352"/>
      <c r="L133" s="137">
        <f t="shared" si="1"/>
        <v>0</v>
      </c>
      <c r="M133" s="143"/>
      <c r="N133" s="143"/>
    </row>
    <row r="134" spans="1:14" ht="12.75">
      <c r="A134" s="23"/>
      <c r="B134" s="24"/>
      <c r="C134" s="24"/>
      <c r="D134" s="162"/>
      <c r="E134" s="163" t="s">
        <v>117</v>
      </c>
      <c r="F134" s="164"/>
      <c r="G134" s="165" t="s">
        <v>290</v>
      </c>
      <c r="H134" s="296">
        <v>100</v>
      </c>
      <c r="I134" s="296">
        <v>0</v>
      </c>
      <c r="J134" s="205">
        <v>2000</v>
      </c>
      <c r="K134" s="352"/>
      <c r="L134" s="137">
        <f t="shared" si="1"/>
        <v>2000</v>
      </c>
      <c r="M134" s="143">
        <v>2000</v>
      </c>
      <c r="N134" s="143">
        <v>2000</v>
      </c>
    </row>
    <row r="135" spans="1:14" ht="12.75">
      <c r="A135" s="23">
        <v>8</v>
      </c>
      <c r="B135" s="24">
        <v>1</v>
      </c>
      <c r="C135" s="24">
        <v>0</v>
      </c>
      <c r="D135" s="162">
        <v>41</v>
      </c>
      <c r="E135" s="163" t="s">
        <v>117</v>
      </c>
      <c r="F135" s="164" t="s">
        <v>21</v>
      </c>
      <c r="G135" s="165" t="s">
        <v>242</v>
      </c>
      <c r="H135" s="296">
        <v>10604</v>
      </c>
      <c r="I135" s="296">
        <v>17000</v>
      </c>
      <c r="J135" s="205">
        <v>16000</v>
      </c>
      <c r="K135" s="352"/>
      <c r="L135" s="137">
        <f t="shared" si="1"/>
        <v>16000</v>
      </c>
      <c r="M135" s="143">
        <v>16000</v>
      </c>
      <c r="N135" s="143">
        <v>16000</v>
      </c>
    </row>
    <row r="136" spans="1:14" ht="12.75">
      <c r="A136" s="23">
        <v>8</v>
      </c>
      <c r="B136" s="24">
        <v>1</v>
      </c>
      <c r="C136" s="24">
        <v>0</v>
      </c>
      <c r="D136" s="162">
        <v>41</v>
      </c>
      <c r="E136" s="163" t="s">
        <v>117</v>
      </c>
      <c r="F136" s="164" t="s">
        <v>21</v>
      </c>
      <c r="G136" s="165" t="s">
        <v>282</v>
      </c>
      <c r="H136" s="296">
        <v>100</v>
      </c>
      <c r="I136" s="296">
        <v>400</v>
      </c>
      <c r="J136" s="205">
        <v>0</v>
      </c>
      <c r="K136" s="352"/>
      <c r="L136" s="137">
        <f t="shared" si="1"/>
        <v>0</v>
      </c>
      <c r="M136" s="143">
        <v>0</v>
      </c>
      <c r="N136" s="143">
        <v>0</v>
      </c>
    </row>
    <row r="137" spans="1:14" ht="12.75">
      <c r="A137" s="23">
        <v>8</v>
      </c>
      <c r="B137" s="24">
        <v>1</v>
      </c>
      <c r="C137" s="24">
        <v>0</v>
      </c>
      <c r="D137" s="162">
        <v>41</v>
      </c>
      <c r="E137" s="163" t="s">
        <v>117</v>
      </c>
      <c r="F137" s="164" t="s">
        <v>21</v>
      </c>
      <c r="G137" s="165" t="s">
        <v>118</v>
      </c>
      <c r="H137" s="296">
        <v>400</v>
      </c>
      <c r="I137" s="296">
        <v>600</v>
      </c>
      <c r="J137" s="205">
        <v>800</v>
      </c>
      <c r="K137" s="352"/>
      <c r="L137" s="137">
        <f t="shared" si="1"/>
        <v>800</v>
      </c>
      <c r="M137" s="143">
        <v>800</v>
      </c>
      <c r="N137" s="143">
        <v>800</v>
      </c>
    </row>
    <row r="138" spans="1:14" ht="12.75">
      <c r="A138" s="23">
        <v>8</v>
      </c>
      <c r="B138" s="24">
        <v>1</v>
      </c>
      <c r="C138" s="24">
        <v>0</v>
      </c>
      <c r="D138" s="162">
        <v>41</v>
      </c>
      <c r="E138" s="163" t="s">
        <v>117</v>
      </c>
      <c r="F138" s="164" t="s">
        <v>21</v>
      </c>
      <c r="G138" s="165" t="s">
        <v>119</v>
      </c>
      <c r="H138" s="296">
        <v>200</v>
      </c>
      <c r="I138" s="296">
        <v>600</v>
      </c>
      <c r="J138" s="205">
        <v>500</v>
      </c>
      <c r="K138" s="352"/>
      <c r="L138" s="137">
        <f t="shared" si="1"/>
        <v>500</v>
      </c>
      <c r="M138" s="143">
        <v>500</v>
      </c>
      <c r="N138" s="143">
        <v>500</v>
      </c>
    </row>
    <row r="139" spans="1:14" ht="12.75">
      <c r="A139" s="23">
        <v>8</v>
      </c>
      <c r="B139" s="24">
        <v>1</v>
      </c>
      <c r="C139" s="24">
        <v>0</v>
      </c>
      <c r="D139" s="162">
        <v>41</v>
      </c>
      <c r="E139" s="163" t="s">
        <v>117</v>
      </c>
      <c r="F139" s="164" t="s">
        <v>21</v>
      </c>
      <c r="G139" s="165" t="s">
        <v>120</v>
      </c>
      <c r="H139" s="296">
        <v>100</v>
      </c>
      <c r="I139" s="296">
        <v>0</v>
      </c>
      <c r="J139" s="205">
        <v>500</v>
      </c>
      <c r="K139" s="352">
        <v>1000</v>
      </c>
      <c r="L139" s="137">
        <f t="shared" si="1"/>
        <v>1500</v>
      </c>
      <c r="M139" s="143">
        <v>500</v>
      </c>
      <c r="N139" s="143">
        <v>500</v>
      </c>
    </row>
    <row r="140" spans="1:14" ht="12.75">
      <c r="A140" s="23">
        <v>8</v>
      </c>
      <c r="B140" s="24">
        <v>1</v>
      </c>
      <c r="C140" s="24">
        <v>0</v>
      </c>
      <c r="D140" s="162">
        <v>41</v>
      </c>
      <c r="E140" s="163" t="s">
        <v>117</v>
      </c>
      <c r="F140" s="164" t="s">
        <v>21</v>
      </c>
      <c r="G140" s="165" t="s">
        <v>121</v>
      </c>
      <c r="H140" s="296">
        <v>100</v>
      </c>
      <c r="I140" s="296">
        <v>0</v>
      </c>
      <c r="J140" s="205">
        <v>500</v>
      </c>
      <c r="K140" s="352"/>
      <c r="L140" s="137">
        <f aca="true" t="shared" si="2" ref="L140:L202">K140+J140</f>
        <v>500</v>
      </c>
      <c r="M140" s="143">
        <v>500</v>
      </c>
      <c r="N140" s="143">
        <v>500</v>
      </c>
    </row>
    <row r="141" spans="1:14" ht="12.75">
      <c r="A141" s="23">
        <v>8</v>
      </c>
      <c r="B141" s="24">
        <v>1</v>
      </c>
      <c r="C141" s="24">
        <v>0</v>
      </c>
      <c r="D141" s="162">
        <v>41</v>
      </c>
      <c r="E141" s="163" t="s">
        <v>117</v>
      </c>
      <c r="F141" s="164" t="s">
        <v>21</v>
      </c>
      <c r="G141" s="165" t="s">
        <v>122</v>
      </c>
      <c r="H141" s="296">
        <v>200</v>
      </c>
      <c r="I141" s="296">
        <v>400</v>
      </c>
      <c r="J141" s="205">
        <v>400</v>
      </c>
      <c r="K141" s="352"/>
      <c r="L141" s="137">
        <f t="shared" si="2"/>
        <v>400</v>
      </c>
      <c r="M141" s="143">
        <v>400</v>
      </c>
      <c r="N141" s="143">
        <v>400</v>
      </c>
    </row>
    <row r="142" spans="1:14" ht="12.75">
      <c r="A142" s="23">
        <v>8</v>
      </c>
      <c r="B142" s="24">
        <v>1</v>
      </c>
      <c r="C142" s="24">
        <v>0</v>
      </c>
      <c r="D142" s="162">
        <v>41</v>
      </c>
      <c r="E142" s="163" t="s">
        <v>117</v>
      </c>
      <c r="F142" s="164" t="s">
        <v>21</v>
      </c>
      <c r="G142" s="165" t="s">
        <v>244</v>
      </c>
      <c r="H142" s="296">
        <v>300</v>
      </c>
      <c r="I142" s="296">
        <v>600</v>
      </c>
      <c r="J142" s="205">
        <v>1000</v>
      </c>
      <c r="K142" s="352"/>
      <c r="L142" s="137">
        <f t="shared" si="2"/>
        <v>1000</v>
      </c>
      <c r="M142" s="143">
        <v>1000</v>
      </c>
      <c r="N142" s="143">
        <v>1000</v>
      </c>
    </row>
    <row r="143" spans="1:14" ht="12.75">
      <c r="A143" s="23"/>
      <c r="B143" s="24"/>
      <c r="C143" s="24"/>
      <c r="D143" s="162"/>
      <c r="E143" s="163"/>
      <c r="F143" s="164"/>
      <c r="G143" s="165" t="s">
        <v>181</v>
      </c>
      <c r="H143" s="297">
        <f>SUM(H134:H142)</f>
        <v>12104</v>
      </c>
      <c r="I143" s="297">
        <f>I134+I135+I136+I137+I138+I139+I140+I141+I142</f>
        <v>19600</v>
      </c>
      <c r="J143" s="140">
        <f>J134+J135+J136+J137+J138+J139+J140+J141+J142</f>
        <v>21700</v>
      </c>
      <c r="K143" s="353">
        <v>1000</v>
      </c>
      <c r="L143" s="137">
        <f t="shared" si="2"/>
        <v>22700</v>
      </c>
      <c r="M143" s="129">
        <f>M134+M135+M136+M137+M138+M139+M140+M141+M142</f>
        <v>21700</v>
      </c>
      <c r="N143" s="129">
        <f>N134+N135+N136+N137+N138+N139+N140+N141+N142</f>
        <v>21700</v>
      </c>
    </row>
    <row r="144" spans="1:14" ht="12.75">
      <c r="A144" s="23">
        <v>10</v>
      </c>
      <c r="B144" s="24">
        <v>2</v>
      </c>
      <c r="C144" s="24">
        <v>0</v>
      </c>
      <c r="D144" s="25" t="s">
        <v>284</v>
      </c>
      <c r="E144" s="34" t="s">
        <v>117</v>
      </c>
      <c r="F144" s="38" t="s">
        <v>253</v>
      </c>
      <c r="G144" s="36" t="s">
        <v>286</v>
      </c>
      <c r="H144" s="300">
        <v>0</v>
      </c>
      <c r="I144" s="297">
        <v>6794</v>
      </c>
      <c r="J144" s="138">
        <v>0</v>
      </c>
      <c r="K144" s="354"/>
      <c r="L144" s="137">
        <f t="shared" si="2"/>
        <v>0</v>
      </c>
      <c r="M144" s="126">
        <v>0</v>
      </c>
      <c r="N144" s="126">
        <v>0</v>
      </c>
    </row>
    <row r="145" spans="1:211" s="45" customFormat="1" ht="12.75">
      <c r="A145" s="39"/>
      <c r="B145" s="40"/>
      <c r="C145" s="40"/>
      <c r="D145" s="41"/>
      <c r="E145" s="42" t="s">
        <v>100</v>
      </c>
      <c r="F145" s="47" t="s">
        <v>123</v>
      </c>
      <c r="G145" s="48" t="s">
        <v>124</v>
      </c>
      <c r="H145" s="301"/>
      <c r="I145" s="401"/>
      <c r="J145" s="96"/>
      <c r="K145" s="408"/>
      <c r="L145" s="210">
        <f t="shared" si="2"/>
        <v>0</v>
      </c>
      <c r="M145" s="49"/>
      <c r="N145" s="49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5"/>
      <c r="BK145" s="155"/>
      <c r="BL145" s="155"/>
      <c r="BM145" s="155"/>
      <c r="BN145" s="155"/>
      <c r="BO145" s="155"/>
      <c r="BP145" s="155"/>
      <c r="BQ145" s="155"/>
      <c r="BR145" s="155"/>
      <c r="BS145" s="155"/>
      <c r="BT145" s="155"/>
      <c r="BU145" s="155"/>
      <c r="BV145" s="155"/>
      <c r="BW145" s="155"/>
      <c r="BX145" s="155"/>
      <c r="BY145" s="155"/>
      <c r="BZ145" s="155"/>
      <c r="CA145" s="155"/>
      <c r="CB145" s="155"/>
      <c r="CC145" s="155"/>
      <c r="CD145" s="155"/>
      <c r="CE145" s="155"/>
      <c r="CF145" s="155"/>
      <c r="CG145" s="155"/>
      <c r="CH145" s="155"/>
      <c r="CI145" s="155"/>
      <c r="CJ145" s="155"/>
      <c r="CK145" s="155"/>
      <c r="CL145" s="155"/>
      <c r="CM145" s="155"/>
      <c r="CN145" s="155"/>
      <c r="CO145" s="155"/>
      <c r="CP145" s="155"/>
      <c r="CQ145" s="155"/>
      <c r="CR145" s="155"/>
      <c r="CS145" s="155"/>
      <c r="CT145" s="155"/>
      <c r="CU145" s="155"/>
      <c r="CV145" s="155"/>
      <c r="CW145" s="155"/>
      <c r="CX145" s="155"/>
      <c r="CY145" s="155"/>
      <c r="CZ145" s="155"/>
      <c r="DA145" s="155"/>
      <c r="DB145" s="155"/>
      <c r="DC145" s="155"/>
      <c r="DD145" s="155"/>
      <c r="DE145" s="155"/>
      <c r="DF145" s="155"/>
      <c r="DG145" s="155"/>
      <c r="DH145" s="155"/>
      <c r="DI145" s="155"/>
      <c r="DJ145" s="155"/>
      <c r="DK145" s="155"/>
      <c r="DL145" s="155"/>
      <c r="DM145" s="155"/>
      <c r="DN145" s="155"/>
      <c r="DO145" s="155"/>
      <c r="DP145" s="155"/>
      <c r="DQ145" s="155"/>
      <c r="DR145" s="155"/>
      <c r="DS145" s="155"/>
      <c r="DT145" s="155"/>
      <c r="DU145" s="155"/>
      <c r="DV145" s="155"/>
      <c r="DW145" s="155"/>
      <c r="DX145" s="155"/>
      <c r="DY145" s="155"/>
      <c r="DZ145" s="155"/>
      <c r="EA145" s="155"/>
      <c r="EB145" s="155"/>
      <c r="EC145" s="155"/>
      <c r="ED145" s="155"/>
      <c r="EE145" s="155"/>
      <c r="EF145" s="155"/>
      <c r="EG145" s="155"/>
      <c r="EH145" s="155"/>
      <c r="EI145" s="155"/>
      <c r="EJ145" s="155"/>
      <c r="EK145" s="155"/>
      <c r="EL145" s="155"/>
      <c r="EM145" s="155"/>
      <c r="EN145" s="155"/>
      <c r="EO145" s="155"/>
      <c r="EP145" s="155"/>
      <c r="EQ145" s="155"/>
      <c r="ER145" s="155"/>
      <c r="ES145" s="155"/>
      <c r="ET145" s="155"/>
      <c r="EU145" s="155"/>
      <c r="EV145" s="155"/>
      <c r="EW145" s="155"/>
      <c r="EX145" s="155"/>
      <c r="EY145" s="155"/>
      <c r="EZ145" s="155"/>
      <c r="FA145" s="155"/>
      <c r="FB145" s="155"/>
      <c r="FC145" s="155"/>
      <c r="FD145" s="155"/>
      <c r="FE145" s="155"/>
      <c r="FF145" s="155"/>
      <c r="FG145" s="155"/>
      <c r="FH145" s="155"/>
      <c r="FI145" s="155"/>
      <c r="FJ145" s="155"/>
      <c r="FK145" s="155"/>
      <c r="FL145" s="155"/>
      <c r="FM145" s="155"/>
      <c r="FN145" s="155"/>
      <c r="FO145" s="155"/>
      <c r="FP145" s="155"/>
      <c r="FQ145" s="155"/>
      <c r="FR145" s="155"/>
      <c r="FS145" s="155"/>
      <c r="FT145" s="155"/>
      <c r="FU145" s="155"/>
      <c r="FV145" s="155"/>
      <c r="FW145" s="155"/>
      <c r="FX145" s="155"/>
      <c r="FY145" s="155"/>
      <c r="FZ145" s="155"/>
      <c r="GA145" s="155"/>
      <c r="GB145" s="155"/>
      <c r="GC145" s="155"/>
      <c r="GD145" s="155"/>
      <c r="GE145" s="155"/>
      <c r="GF145" s="155"/>
      <c r="GG145" s="155"/>
      <c r="GH145" s="155"/>
      <c r="GI145" s="155"/>
      <c r="GJ145" s="155"/>
      <c r="GK145" s="155"/>
      <c r="GL145" s="155"/>
      <c r="GM145" s="155"/>
      <c r="GN145" s="155"/>
      <c r="GO145" s="155"/>
      <c r="GP145" s="155"/>
      <c r="GQ145" s="155"/>
      <c r="GR145" s="155"/>
      <c r="GS145" s="155"/>
      <c r="GT145" s="155"/>
      <c r="GU145" s="155"/>
      <c r="GV145" s="155"/>
      <c r="GW145" s="155"/>
      <c r="GX145" s="155"/>
      <c r="GY145" s="155"/>
      <c r="GZ145" s="155"/>
      <c r="HA145" s="155"/>
      <c r="HB145" s="155"/>
      <c r="HC145" s="155"/>
    </row>
    <row r="146" spans="1:211" ht="12.75">
      <c r="A146" s="23">
        <v>10</v>
      </c>
      <c r="B146" s="24">
        <v>7</v>
      </c>
      <c r="C146" s="24">
        <v>0</v>
      </c>
      <c r="D146" s="25">
        <v>41</v>
      </c>
      <c r="E146" s="34" t="s">
        <v>117</v>
      </c>
      <c r="F146" s="38" t="s">
        <v>72</v>
      </c>
      <c r="G146" s="36" t="s">
        <v>125</v>
      </c>
      <c r="H146" s="296">
        <v>63.1</v>
      </c>
      <c r="I146" s="296">
        <v>0</v>
      </c>
      <c r="J146" s="205">
        <v>200</v>
      </c>
      <c r="K146" s="352"/>
      <c r="L146" s="137">
        <f t="shared" si="2"/>
        <v>200</v>
      </c>
      <c r="M146" s="143">
        <v>200</v>
      </c>
      <c r="N146" s="143">
        <v>200</v>
      </c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  <c r="CD146" s="95"/>
      <c r="CE146" s="95"/>
      <c r="CF146" s="95"/>
      <c r="CG146" s="95"/>
      <c r="CH146" s="95"/>
      <c r="CI146" s="95"/>
      <c r="CJ146" s="95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5"/>
      <c r="DM146" s="95"/>
      <c r="DN146" s="95"/>
      <c r="DO146" s="95"/>
      <c r="DP146" s="95"/>
      <c r="DQ146" s="95"/>
      <c r="DR146" s="95"/>
      <c r="DS146" s="95"/>
      <c r="DT146" s="95"/>
      <c r="DU146" s="95"/>
      <c r="DV146" s="95"/>
      <c r="DW146" s="95"/>
      <c r="DX146" s="95"/>
      <c r="DY146" s="95"/>
      <c r="DZ146" s="95"/>
      <c r="EA146" s="95"/>
      <c r="EB146" s="95"/>
      <c r="EC146" s="95"/>
      <c r="ED146" s="95"/>
      <c r="EE146" s="95"/>
      <c r="EF146" s="95"/>
      <c r="EG146" s="95"/>
      <c r="EH146" s="95"/>
      <c r="EI146" s="95"/>
      <c r="EJ146" s="95"/>
      <c r="EK146" s="95"/>
      <c r="EL146" s="95"/>
      <c r="EM146" s="95"/>
      <c r="EN146" s="95"/>
      <c r="EO146" s="95"/>
      <c r="EP146" s="95"/>
      <c r="EQ146" s="95"/>
      <c r="ER146" s="95"/>
      <c r="ES146" s="95"/>
      <c r="ET146" s="95"/>
      <c r="EU146" s="95"/>
      <c r="EV146" s="95"/>
      <c r="EW146" s="95"/>
      <c r="EX146" s="95"/>
      <c r="EY146" s="95"/>
      <c r="EZ146" s="95"/>
      <c r="FA146" s="95"/>
      <c r="FB146" s="95"/>
      <c r="FC146" s="95"/>
      <c r="FD146" s="95"/>
      <c r="FE146" s="95"/>
      <c r="FF146" s="95"/>
      <c r="FG146" s="95"/>
      <c r="FH146" s="95"/>
      <c r="FI146" s="95"/>
      <c r="FJ146" s="95"/>
      <c r="FK146" s="95"/>
      <c r="FL146" s="95"/>
      <c r="FM146" s="95"/>
      <c r="FN146" s="95"/>
      <c r="FO146" s="95"/>
      <c r="FP146" s="95"/>
      <c r="FQ146" s="95"/>
      <c r="FR146" s="95"/>
      <c r="FS146" s="95"/>
      <c r="FT146" s="95"/>
      <c r="FU146" s="95"/>
      <c r="FV146" s="95"/>
      <c r="FW146" s="95"/>
      <c r="FX146" s="95"/>
      <c r="FY146" s="95"/>
      <c r="FZ146" s="95"/>
      <c r="GA146" s="95"/>
      <c r="GB146" s="95"/>
      <c r="GC146" s="95"/>
      <c r="GD146" s="95"/>
      <c r="GE146" s="95"/>
      <c r="GF146" s="95"/>
      <c r="GG146" s="95"/>
      <c r="GH146" s="95"/>
      <c r="GI146" s="95"/>
      <c r="GJ146" s="95"/>
      <c r="GK146" s="95"/>
      <c r="GL146" s="95"/>
      <c r="GM146" s="95"/>
      <c r="GN146" s="95"/>
      <c r="GO146" s="95"/>
      <c r="GP146" s="95"/>
      <c r="GQ146" s="95"/>
      <c r="GR146" s="95"/>
      <c r="GS146" s="95"/>
      <c r="GT146" s="95"/>
      <c r="GU146" s="95"/>
      <c r="GV146" s="95"/>
      <c r="GW146" s="95"/>
      <c r="GX146" s="95"/>
      <c r="GY146" s="95"/>
      <c r="GZ146" s="95"/>
      <c r="HA146" s="95"/>
      <c r="HB146" s="95"/>
      <c r="HC146" s="95"/>
    </row>
    <row r="147" spans="1:211" ht="12.75">
      <c r="A147" s="23"/>
      <c r="B147" s="24"/>
      <c r="C147" s="161"/>
      <c r="D147" s="162"/>
      <c r="E147" s="163" t="s">
        <v>117</v>
      </c>
      <c r="F147" s="164" t="s">
        <v>21</v>
      </c>
      <c r="G147" s="165" t="s">
        <v>126</v>
      </c>
      <c r="H147" s="296">
        <v>2874.03</v>
      </c>
      <c r="I147" s="296">
        <v>0</v>
      </c>
      <c r="J147" s="205">
        <v>2000</v>
      </c>
      <c r="K147" s="352"/>
      <c r="L147" s="137">
        <f t="shared" si="2"/>
        <v>2000</v>
      </c>
      <c r="M147" s="143">
        <v>2000</v>
      </c>
      <c r="N147" s="143">
        <v>2000</v>
      </c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95"/>
      <c r="CH147" s="95"/>
      <c r="CI147" s="95"/>
      <c r="CJ147" s="95"/>
      <c r="CK147" s="95"/>
      <c r="CL147" s="95"/>
      <c r="CM147" s="95"/>
      <c r="CN147" s="95"/>
      <c r="CO147" s="95"/>
      <c r="CP147" s="95"/>
      <c r="CQ147" s="95"/>
      <c r="CR147" s="95"/>
      <c r="CS147" s="95"/>
      <c r="CT147" s="95"/>
      <c r="CU147" s="95"/>
      <c r="CV147" s="95"/>
      <c r="CW147" s="95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  <c r="DP147" s="95"/>
      <c r="DQ147" s="95"/>
      <c r="DR147" s="95"/>
      <c r="DS147" s="95"/>
      <c r="DT147" s="95"/>
      <c r="DU147" s="95"/>
      <c r="DV147" s="95"/>
      <c r="DW147" s="95"/>
      <c r="DX147" s="95"/>
      <c r="DY147" s="95"/>
      <c r="DZ147" s="95"/>
      <c r="EA147" s="95"/>
      <c r="EB147" s="95"/>
      <c r="EC147" s="95"/>
      <c r="ED147" s="95"/>
      <c r="EE147" s="95"/>
      <c r="EF147" s="95"/>
      <c r="EG147" s="95"/>
      <c r="EH147" s="95"/>
      <c r="EI147" s="95"/>
      <c r="EJ147" s="95"/>
      <c r="EK147" s="95"/>
      <c r="EL147" s="95"/>
      <c r="EM147" s="95"/>
      <c r="EN147" s="95"/>
      <c r="EO147" s="95"/>
      <c r="EP147" s="95"/>
      <c r="EQ147" s="95"/>
      <c r="ER147" s="95"/>
      <c r="ES147" s="95"/>
      <c r="ET147" s="95"/>
      <c r="EU147" s="95"/>
      <c r="EV147" s="95"/>
      <c r="EW147" s="95"/>
      <c r="EX147" s="95"/>
      <c r="EY147" s="95"/>
      <c r="EZ147" s="95"/>
      <c r="FA147" s="95"/>
      <c r="FB147" s="95"/>
      <c r="FC147" s="95"/>
      <c r="FD147" s="95"/>
      <c r="FE147" s="95"/>
      <c r="FF147" s="95"/>
      <c r="FG147" s="95"/>
      <c r="FH147" s="95"/>
      <c r="FI147" s="95"/>
      <c r="FJ147" s="95"/>
      <c r="FK147" s="95"/>
      <c r="FL147" s="95"/>
      <c r="FM147" s="95"/>
      <c r="FN147" s="95"/>
      <c r="FO147" s="95"/>
      <c r="FP147" s="95"/>
      <c r="FQ147" s="95"/>
      <c r="FR147" s="95"/>
      <c r="FS147" s="95"/>
      <c r="FT147" s="95"/>
      <c r="FU147" s="95"/>
      <c r="FV147" s="95"/>
      <c r="FW147" s="95"/>
      <c r="FX147" s="95"/>
      <c r="FY147" s="95"/>
      <c r="FZ147" s="95"/>
      <c r="GA147" s="95"/>
      <c r="GB147" s="95"/>
      <c r="GC147" s="95"/>
      <c r="GD147" s="95"/>
      <c r="GE147" s="95"/>
      <c r="GF147" s="95"/>
      <c r="GG147" s="95"/>
      <c r="GH147" s="95"/>
      <c r="GI147" s="95"/>
      <c r="GJ147" s="95"/>
      <c r="GK147" s="95"/>
      <c r="GL147" s="95"/>
      <c r="GM147" s="95"/>
      <c r="GN147" s="95"/>
      <c r="GO147" s="95"/>
      <c r="GP147" s="95"/>
      <c r="GQ147" s="95"/>
      <c r="GR147" s="95"/>
      <c r="GS147" s="95"/>
      <c r="GT147" s="95"/>
      <c r="GU147" s="95"/>
      <c r="GV147" s="95"/>
      <c r="GW147" s="95"/>
      <c r="GX147" s="95"/>
      <c r="GY147" s="95"/>
      <c r="GZ147" s="95"/>
      <c r="HA147" s="95"/>
      <c r="HB147" s="95"/>
      <c r="HC147" s="95"/>
    </row>
    <row r="148" spans="1:211" ht="12.75">
      <c r="A148" s="23"/>
      <c r="B148" s="24"/>
      <c r="C148" s="24"/>
      <c r="D148" s="25"/>
      <c r="E148" s="34"/>
      <c r="F148" s="38"/>
      <c r="G148" s="36"/>
      <c r="H148" s="297"/>
      <c r="I148" s="297"/>
      <c r="J148" s="140"/>
      <c r="K148" s="353"/>
      <c r="L148" s="137">
        <f t="shared" si="2"/>
        <v>0</v>
      </c>
      <c r="M148" s="129"/>
      <c r="N148" s="129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  <c r="CD148" s="95"/>
      <c r="CE148" s="95"/>
      <c r="CF148" s="95"/>
      <c r="CG148" s="95"/>
      <c r="CH148" s="95"/>
      <c r="CI148" s="95"/>
      <c r="CJ148" s="95"/>
      <c r="CK148" s="95"/>
      <c r="CL148" s="95"/>
      <c r="CM148" s="95"/>
      <c r="CN148" s="95"/>
      <c r="CO148" s="95"/>
      <c r="CP148" s="95"/>
      <c r="CQ148" s="95"/>
      <c r="CR148" s="95"/>
      <c r="CS148" s="95"/>
      <c r="CT148" s="95"/>
      <c r="CU148" s="95"/>
      <c r="CV148" s="95"/>
      <c r="CW148" s="95"/>
      <c r="CX148" s="95"/>
      <c r="CY148" s="95"/>
      <c r="CZ148" s="95"/>
      <c r="DA148" s="95"/>
      <c r="DB148" s="95"/>
      <c r="DC148" s="95"/>
      <c r="DD148" s="95"/>
      <c r="DE148" s="95"/>
      <c r="DF148" s="95"/>
      <c r="DG148" s="95"/>
      <c r="DH148" s="95"/>
      <c r="DI148" s="95"/>
      <c r="DJ148" s="95"/>
      <c r="DK148" s="95"/>
      <c r="DL148" s="95"/>
      <c r="DM148" s="95"/>
      <c r="DN148" s="95"/>
      <c r="DO148" s="95"/>
      <c r="DP148" s="95"/>
      <c r="DQ148" s="95"/>
      <c r="DR148" s="95"/>
      <c r="DS148" s="95"/>
      <c r="DT148" s="95"/>
      <c r="DU148" s="95"/>
      <c r="DV148" s="95"/>
      <c r="DW148" s="95"/>
      <c r="DX148" s="95"/>
      <c r="DY148" s="95"/>
      <c r="DZ148" s="95"/>
      <c r="EA148" s="95"/>
      <c r="EB148" s="95"/>
      <c r="EC148" s="95"/>
      <c r="ED148" s="95"/>
      <c r="EE148" s="95"/>
      <c r="EF148" s="95"/>
      <c r="EG148" s="95"/>
      <c r="EH148" s="95"/>
      <c r="EI148" s="95"/>
      <c r="EJ148" s="95"/>
      <c r="EK148" s="95"/>
      <c r="EL148" s="95"/>
      <c r="EM148" s="95"/>
      <c r="EN148" s="95"/>
      <c r="EO148" s="95"/>
      <c r="EP148" s="95"/>
      <c r="EQ148" s="95"/>
      <c r="ER148" s="95"/>
      <c r="ES148" s="95"/>
      <c r="ET148" s="95"/>
      <c r="EU148" s="95"/>
      <c r="EV148" s="95"/>
      <c r="EW148" s="95"/>
      <c r="EX148" s="95"/>
      <c r="EY148" s="95"/>
      <c r="EZ148" s="95"/>
      <c r="FA148" s="95"/>
      <c r="FB148" s="95"/>
      <c r="FC148" s="95"/>
      <c r="FD148" s="95"/>
      <c r="FE148" s="95"/>
      <c r="FF148" s="95"/>
      <c r="FG148" s="95"/>
      <c r="FH148" s="95"/>
      <c r="FI148" s="95"/>
      <c r="FJ148" s="95"/>
      <c r="FK148" s="95"/>
      <c r="FL148" s="95"/>
      <c r="FM148" s="95"/>
      <c r="FN148" s="95"/>
      <c r="FO148" s="95"/>
      <c r="FP148" s="95"/>
      <c r="FQ148" s="95"/>
      <c r="FR148" s="95"/>
      <c r="FS148" s="95"/>
      <c r="FT148" s="95"/>
      <c r="FU148" s="95"/>
      <c r="FV148" s="95"/>
      <c r="FW148" s="95"/>
      <c r="FX148" s="95"/>
      <c r="FY148" s="95"/>
      <c r="FZ148" s="95"/>
      <c r="GA148" s="95"/>
      <c r="GB148" s="95"/>
      <c r="GC148" s="95"/>
      <c r="GD148" s="95"/>
      <c r="GE148" s="95"/>
      <c r="GF148" s="95"/>
      <c r="GG148" s="95"/>
      <c r="GH148" s="95"/>
      <c r="GI148" s="95"/>
      <c r="GJ148" s="95"/>
      <c r="GK148" s="95"/>
      <c r="GL148" s="95"/>
      <c r="GM148" s="95"/>
      <c r="GN148" s="95"/>
      <c r="GO148" s="95"/>
      <c r="GP148" s="95"/>
      <c r="GQ148" s="95"/>
      <c r="GR148" s="95"/>
      <c r="GS148" s="95"/>
      <c r="GT148" s="95"/>
      <c r="GU148" s="95"/>
      <c r="GV148" s="95"/>
      <c r="GW148" s="95"/>
      <c r="GX148" s="95"/>
      <c r="GY148" s="95"/>
      <c r="GZ148" s="95"/>
      <c r="HA148" s="95"/>
      <c r="HB148" s="95"/>
      <c r="HC148" s="95"/>
    </row>
    <row r="149" spans="1:211" ht="12.75">
      <c r="A149" s="23">
        <v>10</v>
      </c>
      <c r="B149" s="161">
        <v>2</v>
      </c>
      <c r="C149" s="161">
        <v>0</v>
      </c>
      <c r="D149" s="162">
        <v>41</v>
      </c>
      <c r="E149" s="163" t="s">
        <v>117</v>
      </c>
      <c r="F149" s="164" t="s">
        <v>72</v>
      </c>
      <c r="G149" s="165" t="s">
        <v>277</v>
      </c>
      <c r="H149" s="300">
        <v>0</v>
      </c>
      <c r="I149" s="297">
        <v>8440.84</v>
      </c>
      <c r="J149" s="140">
        <v>10000</v>
      </c>
      <c r="K149" s="353"/>
      <c r="L149" s="137">
        <f t="shared" si="2"/>
        <v>10000</v>
      </c>
      <c r="M149" s="126">
        <v>8000</v>
      </c>
      <c r="N149" s="126">
        <v>8000</v>
      </c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95"/>
      <c r="CF149" s="95"/>
      <c r="CG149" s="95"/>
      <c r="CH149" s="95"/>
      <c r="CI149" s="95"/>
      <c r="CJ149" s="9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5"/>
      <c r="CW149" s="95"/>
      <c r="CX149" s="95"/>
      <c r="CY149" s="95"/>
      <c r="CZ149" s="95"/>
      <c r="DA149" s="95"/>
      <c r="DB149" s="95"/>
      <c r="DC149" s="95"/>
      <c r="DD149" s="95"/>
      <c r="DE149" s="95"/>
      <c r="DF149" s="95"/>
      <c r="DG149" s="95"/>
      <c r="DH149" s="95"/>
      <c r="DI149" s="95"/>
      <c r="DJ149" s="95"/>
      <c r="DK149" s="95"/>
      <c r="DL149" s="95"/>
      <c r="DM149" s="95"/>
      <c r="DN149" s="95"/>
      <c r="DO149" s="95"/>
      <c r="DP149" s="95"/>
      <c r="DQ149" s="95"/>
      <c r="DR149" s="95"/>
      <c r="DS149" s="95"/>
      <c r="DT149" s="95"/>
      <c r="DU149" s="95"/>
      <c r="DV149" s="95"/>
      <c r="DW149" s="95"/>
      <c r="DX149" s="95"/>
      <c r="DY149" s="95"/>
      <c r="DZ149" s="95"/>
      <c r="EA149" s="95"/>
      <c r="EB149" s="95"/>
      <c r="EC149" s="95"/>
      <c r="ED149" s="95"/>
      <c r="EE149" s="95"/>
      <c r="EF149" s="95"/>
      <c r="EG149" s="95"/>
      <c r="EH149" s="95"/>
      <c r="EI149" s="95"/>
      <c r="EJ149" s="95"/>
      <c r="EK149" s="95"/>
      <c r="EL149" s="95"/>
      <c r="EM149" s="95"/>
      <c r="EN149" s="95"/>
      <c r="EO149" s="95"/>
      <c r="EP149" s="95"/>
      <c r="EQ149" s="95"/>
      <c r="ER149" s="95"/>
      <c r="ES149" s="95"/>
      <c r="ET149" s="95"/>
      <c r="EU149" s="95"/>
      <c r="EV149" s="95"/>
      <c r="EW149" s="95"/>
      <c r="EX149" s="95"/>
      <c r="EY149" s="95"/>
      <c r="EZ149" s="95"/>
      <c r="FA149" s="95"/>
      <c r="FB149" s="95"/>
      <c r="FC149" s="95"/>
      <c r="FD149" s="95"/>
      <c r="FE149" s="95"/>
      <c r="FF149" s="95"/>
      <c r="FG149" s="95"/>
      <c r="FH149" s="95"/>
      <c r="FI149" s="95"/>
      <c r="FJ149" s="95"/>
      <c r="FK149" s="95"/>
      <c r="FL149" s="95"/>
      <c r="FM149" s="95"/>
      <c r="FN149" s="95"/>
      <c r="FO149" s="95"/>
      <c r="FP149" s="95"/>
      <c r="FQ149" s="95"/>
      <c r="FR149" s="95"/>
      <c r="FS149" s="95"/>
      <c r="FT149" s="95"/>
      <c r="FU149" s="95"/>
      <c r="FV149" s="95"/>
      <c r="FW149" s="95"/>
      <c r="FX149" s="95"/>
      <c r="FY149" s="95"/>
      <c r="FZ149" s="95"/>
      <c r="GA149" s="95"/>
      <c r="GB149" s="95"/>
      <c r="GC149" s="95"/>
      <c r="GD149" s="95"/>
      <c r="GE149" s="95"/>
      <c r="GF149" s="95"/>
      <c r="GG149" s="95"/>
      <c r="GH149" s="95"/>
      <c r="GI149" s="95"/>
      <c r="GJ149" s="95"/>
      <c r="GK149" s="95"/>
      <c r="GL149" s="95"/>
      <c r="GM149" s="95"/>
      <c r="GN149" s="95"/>
      <c r="GO149" s="95"/>
      <c r="GP149" s="95"/>
      <c r="GQ149" s="95"/>
      <c r="GR149" s="95"/>
      <c r="GS149" s="95"/>
      <c r="GT149" s="95"/>
      <c r="GU149" s="95"/>
      <c r="GV149" s="95"/>
      <c r="GW149" s="95"/>
      <c r="GX149" s="95"/>
      <c r="GY149" s="95"/>
      <c r="GZ149" s="95"/>
      <c r="HA149" s="95"/>
      <c r="HB149" s="95"/>
      <c r="HC149" s="95"/>
    </row>
    <row r="150" spans="1:211" s="45" customFormat="1" ht="12.75">
      <c r="A150" s="39"/>
      <c r="B150" s="40"/>
      <c r="C150" s="40"/>
      <c r="D150" s="41"/>
      <c r="E150" s="42" t="s">
        <v>100</v>
      </c>
      <c r="F150" s="47" t="s">
        <v>127</v>
      </c>
      <c r="G150" s="48" t="s">
        <v>238</v>
      </c>
      <c r="H150" s="301"/>
      <c r="I150" s="401"/>
      <c r="J150" s="195"/>
      <c r="K150" s="408"/>
      <c r="L150" s="210">
        <f t="shared" si="2"/>
        <v>0</v>
      </c>
      <c r="M150" s="97"/>
      <c r="N150" s="49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5"/>
      <c r="BQ150" s="155"/>
      <c r="BR150" s="155"/>
      <c r="BS150" s="155"/>
      <c r="BT150" s="155"/>
      <c r="BU150" s="155"/>
      <c r="BV150" s="155"/>
      <c r="BW150" s="155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5"/>
      <c r="CH150" s="155"/>
      <c r="CI150" s="155"/>
      <c r="CJ150" s="155"/>
      <c r="CK150" s="155"/>
      <c r="CL150" s="155"/>
      <c r="CM150" s="155"/>
      <c r="CN150" s="155"/>
      <c r="CO150" s="155"/>
      <c r="CP150" s="155"/>
      <c r="CQ150" s="155"/>
      <c r="CR150" s="155"/>
      <c r="CS150" s="155"/>
      <c r="CT150" s="155"/>
      <c r="CU150" s="155"/>
      <c r="CV150" s="155"/>
      <c r="CW150" s="155"/>
      <c r="CX150" s="155"/>
      <c r="CY150" s="155"/>
      <c r="CZ150" s="155"/>
      <c r="DA150" s="155"/>
      <c r="DB150" s="155"/>
      <c r="DC150" s="155"/>
      <c r="DD150" s="155"/>
      <c r="DE150" s="155"/>
      <c r="DF150" s="155"/>
      <c r="DG150" s="155"/>
      <c r="DH150" s="155"/>
      <c r="DI150" s="155"/>
      <c r="DJ150" s="155"/>
      <c r="DK150" s="155"/>
      <c r="DL150" s="155"/>
      <c r="DM150" s="155"/>
      <c r="DN150" s="155"/>
      <c r="DO150" s="155"/>
      <c r="DP150" s="155"/>
      <c r="DQ150" s="155"/>
      <c r="DR150" s="155"/>
      <c r="DS150" s="155"/>
      <c r="DT150" s="155"/>
      <c r="DU150" s="155"/>
      <c r="DV150" s="155"/>
      <c r="DW150" s="155"/>
      <c r="DX150" s="155"/>
      <c r="DY150" s="155"/>
      <c r="DZ150" s="155"/>
      <c r="EA150" s="155"/>
      <c r="EB150" s="155"/>
      <c r="EC150" s="155"/>
      <c r="ED150" s="155"/>
      <c r="EE150" s="155"/>
      <c r="EF150" s="155"/>
      <c r="EG150" s="155"/>
      <c r="EH150" s="155"/>
      <c r="EI150" s="155"/>
      <c r="EJ150" s="155"/>
      <c r="EK150" s="155"/>
      <c r="EL150" s="155"/>
      <c r="EM150" s="155"/>
      <c r="EN150" s="155"/>
      <c r="EO150" s="155"/>
      <c r="EP150" s="155"/>
      <c r="EQ150" s="155"/>
      <c r="ER150" s="155"/>
      <c r="ES150" s="155"/>
      <c r="ET150" s="155"/>
      <c r="EU150" s="155"/>
      <c r="EV150" s="155"/>
      <c r="EW150" s="155"/>
      <c r="EX150" s="155"/>
      <c r="EY150" s="155"/>
      <c r="EZ150" s="155"/>
      <c r="FA150" s="155"/>
      <c r="FB150" s="155"/>
      <c r="FC150" s="155"/>
      <c r="FD150" s="155"/>
      <c r="FE150" s="155"/>
      <c r="FF150" s="155"/>
      <c r="FG150" s="155"/>
      <c r="FH150" s="155"/>
      <c r="FI150" s="155"/>
      <c r="FJ150" s="155"/>
      <c r="FK150" s="155"/>
      <c r="FL150" s="155"/>
      <c r="FM150" s="155"/>
      <c r="FN150" s="155"/>
      <c r="FO150" s="155"/>
      <c r="FP150" s="155"/>
      <c r="FQ150" s="155"/>
      <c r="FR150" s="155"/>
      <c r="FS150" s="155"/>
      <c r="FT150" s="155"/>
      <c r="FU150" s="155"/>
      <c r="FV150" s="155"/>
      <c r="FW150" s="155"/>
      <c r="FX150" s="155"/>
      <c r="FY150" s="155"/>
      <c r="FZ150" s="155"/>
      <c r="GA150" s="155"/>
      <c r="GB150" s="155"/>
      <c r="GC150" s="155"/>
      <c r="GD150" s="155"/>
      <c r="GE150" s="155"/>
      <c r="GF150" s="155"/>
      <c r="GG150" s="155"/>
      <c r="GH150" s="155"/>
      <c r="GI150" s="155"/>
      <c r="GJ150" s="155"/>
      <c r="GK150" s="155"/>
      <c r="GL150" s="155"/>
      <c r="GM150" s="155"/>
      <c r="GN150" s="155"/>
      <c r="GO150" s="155"/>
      <c r="GP150" s="155"/>
      <c r="GQ150" s="155"/>
      <c r="GR150" s="155"/>
      <c r="GS150" s="155"/>
      <c r="GT150" s="155"/>
      <c r="GU150" s="155"/>
      <c r="GV150" s="155"/>
      <c r="GW150" s="155"/>
      <c r="GX150" s="155"/>
      <c r="GY150" s="155"/>
      <c r="GZ150" s="155"/>
      <c r="HA150" s="155"/>
      <c r="HB150" s="155"/>
      <c r="HC150" s="155"/>
    </row>
    <row r="151" spans="1:211" ht="12.75">
      <c r="A151" s="53">
        <v>4</v>
      </c>
      <c r="B151" s="54">
        <v>4</v>
      </c>
      <c r="C151" s="54">
        <v>1</v>
      </c>
      <c r="D151" s="55">
        <v>41</v>
      </c>
      <c r="E151" s="56" t="s">
        <v>256</v>
      </c>
      <c r="F151" s="57" t="s">
        <v>40</v>
      </c>
      <c r="G151" s="58" t="s">
        <v>128</v>
      </c>
      <c r="H151" s="302">
        <v>4610.99</v>
      </c>
      <c r="I151" s="302">
        <v>3626.67</v>
      </c>
      <c r="J151" s="208">
        <v>4400</v>
      </c>
      <c r="K151" s="357"/>
      <c r="L151" s="137">
        <f t="shared" si="2"/>
        <v>4400</v>
      </c>
      <c r="M151" s="149">
        <v>4400</v>
      </c>
      <c r="N151" s="149">
        <v>4400</v>
      </c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95"/>
      <c r="CH151" s="95"/>
      <c r="CI151" s="95"/>
      <c r="CJ151" s="95"/>
      <c r="CK151" s="95"/>
      <c r="CL151" s="95"/>
      <c r="CM151" s="95"/>
      <c r="CN151" s="95"/>
      <c r="CO151" s="95"/>
      <c r="CP151" s="95"/>
      <c r="CQ151" s="95"/>
      <c r="CR151" s="95"/>
      <c r="CS151" s="95"/>
      <c r="CT151" s="95"/>
      <c r="CU151" s="95"/>
      <c r="CV151" s="95"/>
      <c r="CW151" s="95"/>
      <c r="CX151" s="95"/>
      <c r="CY151" s="95"/>
      <c r="CZ151" s="95"/>
      <c r="DA151" s="95"/>
      <c r="DB151" s="95"/>
      <c r="DC151" s="95"/>
      <c r="DD151" s="95"/>
      <c r="DE151" s="95"/>
      <c r="DF151" s="95"/>
      <c r="DG151" s="95"/>
      <c r="DH151" s="95"/>
      <c r="DI151" s="95"/>
      <c r="DJ151" s="95"/>
      <c r="DK151" s="95"/>
      <c r="DL151" s="95"/>
      <c r="DM151" s="95"/>
      <c r="DN151" s="95"/>
      <c r="DO151" s="95"/>
      <c r="DP151" s="95"/>
      <c r="DQ151" s="95"/>
      <c r="DR151" s="95"/>
      <c r="DS151" s="95"/>
      <c r="DT151" s="95"/>
      <c r="DU151" s="95"/>
      <c r="DV151" s="95"/>
      <c r="DW151" s="95"/>
      <c r="DX151" s="95"/>
      <c r="DY151" s="95"/>
      <c r="DZ151" s="95"/>
      <c r="EA151" s="95"/>
      <c r="EB151" s="95"/>
      <c r="EC151" s="95"/>
      <c r="ED151" s="95"/>
      <c r="EE151" s="95"/>
      <c r="EF151" s="95"/>
      <c r="EG151" s="95"/>
      <c r="EH151" s="95"/>
      <c r="EI151" s="95"/>
      <c r="EJ151" s="95"/>
      <c r="EK151" s="95"/>
      <c r="EL151" s="95"/>
      <c r="EM151" s="95"/>
      <c r="EN151" s="95"/>
      <c r="EO151" s="95"/>
      <c r="EP151" s="95"/>
      <c r="EQ151" s="95"/>
      <c r="ER151" s="95"/>
      <c r="ES151" s="95"/>
      <c r="ET151" s="95"/>
      <c r="EU151" s="95"/>
      <c r="EV151" s="95"/>
      <c r="EW151" s="95"/>
      <c r="EX151" s="95"/>
      <c r="EY151" s="95"/>
      <c r="EZ151" s="95"/>
      <c r="FA151" s="95"/>
      <c r="FB151" s="95"/>
      <c r="FC151" s="95"/>
      <c r="FD151" s="95"/>
      <c r="FE151" s="95"/>
      <c r="FF151" s="95"/>
      <c r="FG151" s="95"/>
      <c r="FH151" s="95"/>
      <c r="FI151" s="95"/>
      <c r="FJ151" s="95"/>
      <c r="FK151" s="95"/>
      <c r="FL151" s="95"/>
      <c r="FM151" s="95"/>
      <c r="FN151" s="95"/>
      <c r="FO151" s="95"/>
      <c r="FP151" s="95"/>
      <c r="FQ151" s="95"/>
      <c r="FR151" s="95"/>
      <c r="FS151" s="95"/>
      <c r="FT151" s="95"/>
      <c r="FU151" s="95"/>
      <c r="FV151" s="95"/>
      <c r="FW151" s="95"/>
      <c r="FX151" s="95"/>
      <c r="FY151" s="95"/>
      <c r="FZ151" s="95"/>
      <c r="GA151" s="95"/>
      <c r="GB151" s="95"/>
      <c r="GC151" s="95"/>
      <c r="GD151" s="95"/>
      <c r="GE151" s="95"/>
      <c r="GF151" s="95"/>
      <c r="GG151" s="95"/>
      <c r="GH151" s="95"/>
      <c r="GI151" s="95"/>
      <c r="GJ151" s="95"/>
      <c r="GK151" s="95"/>
      <c r="GL151" s="95"/>
      <c r="GM151" s="95"/>
      <c r="GN151" s="95"/>
      <c r="GO151" s="95"/>
      <c r="GP151" s="95"/>
      <c r="GQ151" s="95"/>
      <c r="GR151" s="95"/>
      <c r="GS151" s="95"/>
      <c r="GT151" s="95"/>
      <c r="GU151" s="95"/>
      <c r="GV151" s="95"/>
      <c r="GW151" s="95"/>
      <c r="GX151" s="95"/>
      <c r="GY151" s="95"/>
      <c r="GZ151" s="95"/>
      <c r="HA151" s="95"/>
      <c r="HB151" s="95"/>
      <c r="HC151" s="95"/>
    </row>
    <row r="152" spans="1:211" ht="12.75">
      <c r="A152" s="53">
        <v>4</v>
      </c>
      <c r="B152" s="54">
        <v>4</v>
      </c>
      <c r="C152" s="54">
        <v>1</v>
      </c>
      <c r="D152" s="55">
        <v>41</v>
      </c>
      <c r="E152" s="56" t="s">
        <v>27</v>
      </c>
      <c r="F152" s="57" t="s">
        <v>21</v>
      </c>
      <c r="G152" s="58" t="s">
        <v>28</v>
      </c>
      <c r="H152" s="302">
        <v>54.7</v>
      </c>
      <c r="I152" s="302">
        <v>300</v>
      </c>
      <c r="J152" s="208">
        <v>400</v>
      </c>
      <c r="K152" s="357"/>
      <c r="L152" s="137">
        <f t="shared" si="2"/>
        <v>400</v>
      </c>
      <c r="M152" s="149">
        <v>400</v>
      </c>
      <c r="N152" s="149">
        <v>400</v>
      </c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  <c r="CD152" s="95"/>
      <c r="CE152" s="95"/>
      <c r="CF152" s="95"/>
      <c r="CG152" s="95"/>
      <c r="CH152" s="95"/>
      <c r="CI152" s="95"/>
      <c r="CJ152" s="95"/>
      <c r="CK152" s="95"/>
      <c r="CL152" s="95"/>
      <c r="CM152" s="95"/>
      <c r="CN152" s="95"/>
      <c r="CO152" s="95"/>
      <c r="CP152" s="95"/>
      <c r="CQ152" s="95"/>
      <c r="CR152" s="95"/>
      <c r="CS152" s="95"/>
      <c r="CT152" s="95"/>
      <c r="CU152" s="95"/>
      <c r="CV152" s="95"/>
      <c r="CW152" s="95"/>
      <c r="CX152" s="95"/>
      <c r="CY152" s="95"/>
      <c r="CZ152" s="95"/>
      <c r="DA152" s="95"/>
      <c r="DB152" s="95"/>
      <c r="DC152" s="95"/>
      <c r="DD152" s="95"/>
      <c r="DE152" s="95"/>
      <c r="DF152" s="95"/>
      <c r="DG152" s="95"/>
      <c r="DH152" s="95"/>
      <c r="DI152" s="95"/>
      <c r="DJ152" s="95"/>
      <c r="DK152" s="95"/>
      <c r="DL152" s="95"/>
      <c r="DM152" s="95"/>
      <c r="DN152" s="95"/>
      <c r="DO152" s="95"/>
      <c r="DP152" s="95"/>
      <c r="DQ152" s="95"/>
      <c r="DR152" s="95"/>
      <c r="DS152" s="95"/>
      <c r="DT152" s="95"/>
      <c r="DU152" s="95"/>
      <c r="DV152" s="95"/>
      <c r="DW152" s="95"/>
      <c r="DX152" s="95"/>
      <c r="DY152" s="95"/>
      <c r="DZ152" s="95"/>
      <c r="EA152" s="95"/>
      <c r="EB152" s="95"/>
      <c r="EC152" s="95"/>
      <c r="ED152" s="95"/>
      <c r="EE152" s="95"/>
      <c r="EF152" s="95"/>
      <c r="EG152" s="95"/>
      <c r="EH152" s="95"/>
      <c r="EI152" s="95"/>
      <c r="EJ152" s="95"/>
      <c r="EK152" s="95"/>
      <c r="EL152" s="95"/>
      <c r="EM152" s="95"/>
      <c r="EN152" s="95"/>
      <c r="EO152" s="95"/>
      <c r="EP152" s="95"/>
      <c r="EQ152" s="95"/>
      <c r="ER152" s="95"/>
      <c r="ES152" s="95"/>
      <c r="ET152" s="95"/>
      <c r="EU152" s="95"/>
      <c r="EV152" s="95"/>
      <c r="EW152" s="95"/>
      <c r="EX152" s="95"/>
      <c r="EY152" s="95"/>
      <c r="EZ152" s="95"/>
      <c r="FA152" s="95"/>
      <c r="FB152" s="95"/>
      <c r="FC152" s="95"/>
      <c r="FD152" s="95"/>
      <c r="FE152" s="95"/>
      <c r="FF152" s="95"/>
      <c r="FG152" s="95"/>
      <c r="FH152" s="95"/>
      <c r="FI152" s="95"/>
      <c r="FJ152" s="95"/>
      <c r="FK152" s="95"/>
      <c r="FL152" s="95"/>
      <c r="FM152" s="95"/>
      <c r="FN152" s="95"/>
      <c r="FO152" s="95"/>
      <c r="FP152" s="95"/>
      <c r="FQ152" s="95"/>
      <c r="FR152" s="95"/>
      <c r="FS152" s="95"/>
      <c r="FT152" s="95"/>
      <c r="FU152" s="95"/>
      <c r="FV152" s="95"/>
      <c r="FW152" s="95"/>
      <c r="FX152" s="95"/>
      <c r="FY152" s="95"/>
      <c r="FZ152" s="95"/>
      <c r="GA152" s="95"/>
      <c r="GB152" s="95"/>
      <c r="GC152" s="95"/>
      <c r="GD152" s="95"/>
      <c r="GE152" s="95"/>
      <c r="GF152" s="95"/>
      <c r="GG152" s="95"/>
      <c r="GH152" s="95"/>
      <c r="GI152" s="95"/>
      <c r="GJ152" s="95"/>
      <c r="GK152" s="95"/>
      <c r="GL152" s="95"/>
      <c r="GM152" s="95"/>
      <c r="GN152" s="95"/>
      <c r="GO152" s="95"/>
      <c r="GP152" s="95"/>
      <c r="GQ152" s="95"/>
      <c r="GR152" s="95"/>
      <c r="GS152" s="95"/>
      <c r="GT152" s="95"/>
      <c r="GU152" s="95"/>
      <c r="GV152" s="95"/>
      <c r="GW152" s="95"/>
      <c r="GX152" s="95"/>
      <c r="GY152" s="95"/>
      <c r="GZ152" s="95"/>
      <c r="HA152" s="95"/>
      <c r="HB152" s="95"/>
      <c r="HC152" s="95"/>
    </row>
    <row r="153" spans="1:211" ht="12.75">
      <c r="A153" s="53"/>
      <c r="B153" s="54"/>
      <c r="C153" s="54"/>
      <c r="D153" s="55"/>
      <c r="E153" s="56"/>
      <c r="F153" s="57"/>
      <c r="G153" s="58"/>
      <c r="H153" s="303">
        <f>SUM(H151:H152)</f>
        <v>4665.69</v>
      </c>
      <c r="I153" s="303">
        <f>I151+I152</f>
        <v>3926.67</v>
      </c>
      <c r="J153" s="200">
        <f>J151+J152</f>
        <v>4800</v>
      </c>
      <c r="K153" s="358"/>
      <c r="L153" s="137">
        <f t="shared" si="2"/>
        <v>4800</v>
      </c>
      <c r="M153" s="144">
        <f>M151+M152</f>
        <v>4800</v>
      </c>
      <c r="N153" s="144">
        <f>N151+N152</f>
        <v>4800</v>
      </c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  <c r="CD153" s="95"/>
      <c r="CE153" s="95"/>
      <c r="CF153" s="95"/>
      <c r="CG153" s="95"/>
      <c r="CH153" s="9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5"/>
      <c r="CW153" s="95"/>
      <c r="CX153" s="95"/>
      <c r="CY153" s="95"/>
      <c r="CZ153" s="95"/>
      <c r="DA153" s="95"/>
      <c r="DB153" s="95"/>
      <c r="DC153" s="95"/>
      <c r="DD153" s="95"/>
      <c r="DE153" s="95"/>
      <c r="DF153" s="95"/>
      <c r="DG153" s="95"/>
      <c r="DH153" s="95"/>
      <c r="DI153" s="95"/>
      <c r="DJ153" s="95"/>
      <c r="DK153" s="95"/>
      <c r="DL153" s="95"/>
      <c r="DM153" s="95"/>
      <c r="DN153" s="95"/>
      <c r="DO153" s="95"/>
      <c r="DP153" s="95"/>
      <c r="DQ153" s="95"/>
      <c r="DR153" s="95"/>
      <c r="DS153" s="95"/>
      <c r="DT153" s="95"/>
      <c r="DU153" s="95"/>
      <c r="DV153" s="95"/>
      <c r="DW153" s="95"/>
      <c r="DX153" s="95"/>
      <c r="DY153" s="95"/>
      <c r="DZ153" s="95"/>
      <c r="EA153" s="95"/>
      <c r="EB153" s="95"/>
      <c r="EC153" s="95"/>
      <c r="ED153" s="95"/>
      <c r="EE153" s="95"/>
      <c r="EF153" s="95"/>
      <c r="EG153" s="95"/>
      <c r="EH153" s="95"/>
      <c r="EI153" s="95"/>
      <c r="EJ153" s="95"/>
      <c r="EK153" s="95"/>
      <c r="EL153" s="95"/>
      <c r="EM153" s="95"/>
      <c r="EN153" s="95"/>
      <c r="EO153" s="95"/>
      <c r="EP153" s="95"/>
      <c r="EQ153" s="95"/>
      <c r="ER153" s="95"/>
      <c r="ES153" s="95"/>
      <c r="ET153" s="95"/>
      <c r="EU153" s="95"/>
      <c r="EV153" s="95"/>
      <c r="EW153" s="95"/>
      <c r="EX153" s="95"/>
      <c r="EY153" s="95"/>
      <c r="EZ153" s="95"/>
      <c r="FA153" s="95"/>
      <c r="FB153" s="95"/>
      <c r="FC153" s="95"/>
      <c r="FD153" s="95"/>
      <c r="FE153" s="95"/>
      <c r="FF153" s="95"/>
      <c r="FG153" s="95"/>
      <c r="FH153" s="95"/>
      <c r="FI153" s="95"/>
      <c r="FJ153" s="95"/>
      <c r="FK153" s="95"/>
      <c r="FL153" s="95"/>
      <c r="FM153" s="95"/>
      <c r="FN153" s="95"/>
      <c r="FO153" s="95"/>
      <c r="FP153" s="95"/>
      <c r="FQ153" s="95"/>
      <c r="FR153" s="95"/>
      <c r="FS153" s="95"/>
      <c r="FT153" s="95"/>
      <c r="FU153" s="95"/>
      <c r="FV153" s="95"/>
      <c r="FW153" s="95"/>
      <c r="FX153" s="95"/>
      <c r="FY153" s="95"/>
      <c r="FZ153" s="95"/>
      <c r="GA153" s="95"/>
      <c r="GB153" s="95"/>
      <c r="GC153" s="95"/>
      <c r="GD153" s="95"/>
      <c r="GE153" s="95"/>
      <c r="GF153" s="95"/>
      <c r="GG153" s="95"/>
      <c r="GH153" s="95"/>
      <c r="GI153" s="95"/>
      <c r="GJ153" s="95"/>
      <c r="GK153" s="95"/>
      <c r="GL153" s="95"/>
      <c r="GM153" s="95"/>
      <c r="GN153" s="95"/>
      <c r="GO153" s="95"/>
      <c r="GP153" s="95"/>
      <c r="GQ153" s="95"/>
      <c r="GR153" s="95"/>
      <c r="GS153" s="95"/>
      <c r="GT153" s="95"/>
      <c r="GU153" s="95"/>
      <c r="GV153" s="95"/>
      <c r="GW153" s="95"/>
      <c r="GX153" s="95"/>
      <c r="GY153" s="95"/>
      <c r="GZ153" s="95"/>
      <c r="HA153" s="95"/>
      <c r="HB153" s="95"/>
      <c r="HC153" s="95"/>
    </row>
    <row r="154" spans="1:211" ht="12.75">
      <c r="A154" s="53"/>
      <c r="B154" s="54"/>
      <c r="C154" s="54"/>
      <c r="D154" s="55"/>
      <c r="E154" s="56"/>
      <c r="F154" s="57"/>
      <c r="G154" s="58"/>
      <c r="H154" s="304"/>
      <c r="I154" s="304"/>
      <c r="J154" s="139"/>
      <c r="K154" s="359"/>
      <c r="L154" s="137">
        <f t="shared" si="2"/>
        <v>0</v>
      </c>
      <c r="M154" s="128"/>
      <c r="N154" s="128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95"/>
      <c r="DR154" s="95"/>
      <c r="DS154" s="95"/>
      <c r="DT154" s="95"/>
      <c r="DU154" s="95"/>
      <c r="DV154" s="95"/>
      <c r="DW154" s="95"/>
      <c r="DX154" s="95"/>
      <c r="DY154" s="95"/>
      <c r="DZ154" s="95"/>
      <c r="EA154" s="95"/>
      <c r="EB154" s="95"/>
      <c r="EC154" s="95"/>
      <c r="ED154" s="95"/>
      <c r="EE154" s="95"/>
      <c r="EF154" s="95"/>
      <c r="EG154" s="95"/>
      <c r="EH154" s="95"/>
      <c r="EI154" s="95"/>
      <c r="EJ154" s="95"/>
      <c r="EK154" s="95"/>
      <c r="EL154" s="95"/>
      <c r="EM154" s="95"/>
      <c r="EN154" s="95"/>
      <c r="EO154" s="95"/>
      <c r="EP154" s="95"/>
      <c r="EQ154" s="95"/>
      <c r="ER154" s="95"/>
      <c r="ES154" s="95"/>
      <c r="ET154" s="95"/>
      <c r="EU154" s="95"/>
      <c r="EV154" s="95"/>
      <c r="EW154" s="95"/>
      <c r="EX154" s="95"/>
      <c r="EY154" s="95"/>
      <c r="EZ154" s="95"/>
      <c r="FA154" s="95"/>
      <c r="FB154" s="95"/>
      <c r="FC154" s="95"/>
      <c r="FD154" s="95"/>
      <c r="FE154" s="95"/>
      <c r="FF154" s="95"/>
      <c r="FG154" s="95"/>
      <c r="FH154" s="95"/>
      <c r="FI154" s="95"/>
      <c r="FJ154" s="95"/>
      <c r="FK154" s="95"/>
      <c r="FL154" s="95"/>
      <c r="FM154" s="95"/>
      <c r="FN154" s="95"/>
      <c r="FO154" s="95"/>
      <c r="FP154" s="95"/>
      <c r="FQ154" s="95"/>
      <c r="FR154" s="95"/>
      <c r="FS154" s="95"/>
      <c r="FT154" s="95"/>
      <c r="FU154" s="95"/>
      <c r="FV154" s="95"/>
      <c r="FW154" s="95"/>
      <c r="FX154" s="95"/>
      <c r="FY154" s="95"/>
      <c r="FZ154" s="95"/>
      <c r="GA154" s="95"/>
      <c r="GB154" s="95"/>
      <c r="GC154" s="95"/>
      <c r="GD154" s="95"/>
      <c r="GE154" s="95"/>
      <c r="GF154" s="95"/>
      <c r="GG154" s="95"/>
      <c r="GH154" s="95"/>
      <c r="GI154" s="95"/>
      <c r="GJ154" s="95"/>
      <c r="GK154" s="95"/>
      <c r="GL154" s="95"/>
      <c r="GM154" s="95"/>
      <c r="GN154" s="95"/>
      <c r="GO154" s="95"/>
      <c r="GP154" s="95"/>
      <c r="GQ154" s="95"/>
      <c r="GR154" s="95"/>
      <c r="GS154" s="95"/>
      <c r="GT154" s="95"/>
      <c r="GU154" s="95"/>
      <c r="GV154" s="95"/>
      <c r="GW154" s="95"/>
      <c r="GX154" s="95"/>
      <c r="GY154" s="95"/>
      <c r="GZ154" s="95"/>
      <c r="HA154" s="95"/>
      <c r="HB154" s="95"/>
      <c r="HC154" s="95"/>
    </row>
    <row r="155" spans="1:211" s="45" customFormat="1" ht="12.75">
      <c r="A155" s="59"/>
      <c r="B155" s="60"/>
      <c r="C155" s="60"/>
      <c r="D155" s="61"/>
      <c r="E155" s="62" t="s">
        <v>224</v>
      </c>
      <c r="F155" s="63"/>
      <c r="G155" s="64" t="s">
        <v>225</v>
      </c>
      <c r="H155" s="305"/>
      <c r="I155" s="402"/>
      <c r="J155" s="417"/>
      <c r="K155" s="418"/>
      <c r="L155" s="210">
        <f t="shared" si="2"/>
        <v>0</v>
      </c>
      <c r="M155" s="130"/>
      <c r="N155" s="6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5"/>
      <c r="BI155" s="155"/>
      <c r="BJ155" s="155"/>
      <c r="BK155" s="155"/>
      <c r="BL155" s="155"/>
      <c r="BM155" s="155"/>
      <c r="BN155" s="155"/>
      <c r="BO155" s="155"/>
      <c r="BP155" s="155"/>
      <c r="BQ155" s="155"/>
      <c r="BR155" s="155"/>
      <c r="BS155" s="155"/>
      <c r="BT155" s="155"/>
      <c r="BU155" s="155"/>
      <c r="BV155" s="155"/>
      <c r="BW155" s="155"/>
      <c r="BX155" s="155"/>
      <c r="BY155" s="155"/>
      <c r="BZ155" s="155"/>
      <c r="CA155" s="155"/>
      <c r="CB155" s="155"/>
      <c r="CC155" s="155"/>
      <c r="CD155" s="155"/>
      <c r="CE155" s="155"/>
      <c r="CF155" s="155"/>
      <c r="CG155" s="155"/>
      <c r="CH155" s="155"/>
      <c r="CI155" s="155"/>
      <c r="CJ155" s="155"/>
      <c r="CK155" s="155"/>
      <c r="CL155" s="155"/>
      <c r="CM155" s="155"/>
      <c r="CN155" s="155"/>
      <c r="CO155" s="155"/>
      <c r="CP155" s="155"/>
      <c r="CQ155" s="155"/>
      <c r="CR155" s="155"/>
      <c r="CS155" s="155"/>
      <c r="CT155" s="155"/>
      <c r="CU155" s="155"/>
      <c r="CV155" s="155"/>
      <c r="CW155" s="155"/>
      <c r="CX155" s="155"/>
      <c r="CY155" s="155"/>
      <c r="CZ155" s="155"/>
      <c r="DA155" s="155"/>
      <c r="DB155" s="155"/>
      <c r="DC155" s="155"/>
      <c r="DD155" s="155"/>
      <c r="DE155" s="155"/>
      <c r="DF155" s="155"/>
      <c r="DG155" s="155"/>
      <c r="DH155" s="155"/>
      <c r="DI155" s="155"/>
      <c r="DJ155" s="155"/>
      <c r="DK155" s="155"/>
      <c r="DL155" s="155"/>
      <c r="DM155" s="155"/>
      <c r="DN155" s="155"/>
      <c r="DO155" s="155"/>
      <c r="DP155" s="155"/>
      <c r="DQ155" s="155"/>
      <c r="DR155" s="155"/>
      <c r="DS155" s="155"/>
      <c r="DT155" s="155"/>
      <c r="DU155" s="155"/>
      <c r="DV155" s="155"/>
      <c r="DW155" s="155"/>
      <c r="DX155" s="155"/>
      <c r="DY155" s="155"/>
      <c r="DZ155" s="155"/>
      <c r="EA155" s="155"/>
      <c r="EB155" s="155"/>
      <c r="EC155" s="155"/>
      <c r="ED155" s="155"/>
      <c r="EE155" s="155"/>
      <c r="EF155" s="155"/>
      <c r="EG155" s="155"/>
      <c r="EH155" s="155"/>
      <c r="EI155" s="155"/>
      <c r="EJ155" s="155"/>
      <c r="EK155" s="155"/>
      <c r="EL155" s="155"/>
      <c r="EM155" s="155"/>
      <c r="EN155" s="155"/>
      <c r="EO155" s="155"/>
      <c r="EP155" s="155"/>
      <c r="EQ155" s="155"/>
      <c r="ER155" s="155"/>
      <c r="ES155" s="155"/>
      <c r="ET155" s="155"/>
      <c r="EU155" s="155"/>
      <c r="EV155" s="155"/>
      <c r="EW155" s="155"/>
      <c r="EX155" s="155"/>
      <c r="EY155" s="155"/>
      <c r="EZ155" s="155"/>
      <c r="FA155" s="155"/>
      <c r="FB155" s="155"/>
      <c r="FC155" s="155"/>
      <c r="FD155" s="155"/>
      <c r="FE155" s="155"/>
      <c r="FF155" s="155"/>
      <c r="FG155" s="155"/>
      <c r="FH155" s="155"/>
      <c r="FI155" s="155"/>
      <c r="FJ155" s="155"/>
      <c r="FK155" s="155"/>
      <c r="FL155" s="155"/>
      <c r="FM155" s="155"/>
      <c r="FN155" s="155"/>
      <c r="FO155" s="155"/>
      <c r="FP155" s="155"/>
      <c r="FQ155" s="155"/>
      <c r="FR155" s="155"/>
      <c r="FS155" s="155"/>
      <c r="FT155" s="155"/>
      <c r="FU155" s="155"/>
      <c r="FV155" s="155"/>
      <c r="FW155" s="155"/>
      <c r="FX155" s="155"/>
      <c r="FY155" s="155"/>
      <c r="FZ155" s="155"/>
      <c r="GA155" s="155"/>
      <c r="GB155" s="155"/>
      <c r="GC155" s="155"/>
      <c r="GD155" s="155"/>
      <c r="GE155" s="155"/>
      <c r="GF155" s="155"/>
      <c r="GG155" s="155"/>
      <c r="GH155" s="155"/>
      <c r="GI155" s="155"/>
      <c r="GJ155" s="155"/>
      <c r="GK155" s="155"/>
      <c r="GL155" s="155"/>
      <c r="GM155" s="155"/>
      <c r="GN155" s="155"/>
      <c r="GO155" s="155"/>
      <c r="GP155" s="155"/>
      <c r="GQ155" s="155"/>
      <c r="GR155" s="155"/>
      <c r="GS155" s="155"/>
      <c r="GT155" s="155"/>
      <c r="GU155" s="155"/>
      <c r="GV155" s="155"/>
      <c r="GW155" s="155"/>
      <c r="GX155" s="155"/>
      <c r="GY155" s="155"/>
      <c r="GZ155" s="155"/>
      <c r="HA155" s="155"/>
      <c r="HB155" s="155"/>
      <c r="HC155" s="155"/>
    </row>
    <row r="156" spans="1:211" ht="12.75">
      <c r="A156" s="53">
        <v>1</v>
      </c>
      <c r="B156" s="54">
        <v>1</v>
      </c>
      <c r="C156" s="54">
        <v>1</v>
      </c>
      <c r="D156" s="55">
        <v>111</v>
      </c>
      <c r="E156" s="56" t="s">
        <v>16</v>
      </c>
      <c r="F156" s="57"/>
      <c r="G156" s="58" t="s">
        <v>17</v>
      </c>
      <c r="H156" s="304">
        <v>0</v>
      </c>
      <c r="I156" s="304">
        <v>0</v>
      </c>
      <c r="J156" s="139">
        <v>0</v>
      </c>
      <c r="K156" s="359"/>
      <c r="L156" s="137">
        <f t="shared" si="2"/>
        <v>0</v>
      </c>
      <c r="M156" s="128">
        <v>0</v>
      </c>
      <c r="N156" s="128">
        <v>0</v>
      </c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  <c r="CD156" s="95"/>
      <c r="CE156" s="95"/>
      <c r="CF156" s="95"/>
      <c r="CG156" s="95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95"/>
      <c r="DK156" s="95"/>
      <c r="DL156" s="95"/>
      <c r="DM156" s="95"/>
      <c r="DN156" s="95"/>
      <c r="DO156" s="95"/>
      <c r="DP156" s="95"/>
      <c r="DQ156" s="95"/>
      <c r="DR156" s="95"/>
      <c r="DS156" s="95"/>
      <c r="DT156" s="95"/>
      <c r="DU156" s="95"/>
      <c r="DV156" s="95"/>
      <c r="DW156" s="95"/>
      <c r="DX156" s="95"/>
      <c r="DY156" s="95"/>
      <c r="DZ156" s="95"/>
      <c r="EA156" s="95"/>
      <c r="EB156" s="95"/>
      <c r="EC156" s="95"/>
      <c r="ED156" s="95"/>
      <c r="EE156" s="95"/>
      <c r="EF156" s="95"/>
      <c r="EG156" s="95"/>
      <c r="EH156" s="95"/>
      <c r="EI156" s="95"/>
      <c r="EJ156" s="95"/>
      <c r="EK156" s="95"/>
      <c r="EL156" s="95"/>
      <c r="EM156" s="95"/>
      <c r="EN156" s="95"/>
      <c r="EO156" s="95"/>
      <c r="EP156" s="95"/>
      <c r="EQ156" s="95"/>
      <c r="ER156" s="95"/>
      <c r="ES156" s="95"/>
      <c r="ET156" s="95"/>
      <c r="EU156" s="95"/>
      <c r="EV156" s="95"/>
      <c r="EW156" s="95"/>
      <c r="EX156" s="95"/>
      <c r="EY156" s="95"/>
      <c r="EZ156" s="95"/>
      <c r="FA156" s="95"/>
      <c r="FB156" s="95"/>
      <c r="FC156" s="95"/>
      <c r="FD156" s="95"/>
      <c r="FE156" s="95"/>
      <c r="FF156" s="95"/>
      <c r="FG156" s="95"/>
      <c r="FH156" s="95"/>
      <c r="FI156" s="95"/>
      <c r="FJ156" s="95"/>
      <c r="FK156" s="95"/>
      <c r="FL156" s="95"/>
      <c r="FM156" s="95"/>
      <c r="FN156" s="95"/>
      <c r="FO156" s="95"/>
      <c r="FP156" s="95"/>
      <c r="FQ156" s="95"/>
      <c r="FR156" s="95"/>
      <c r="FS156" s="95"/>
      <c r="FT156" s="95"/>
      <c r="FU156" s="95"/>
      <c r="FV156" s="95"/>
      <c r="FW156" s="95"/>
      <c r="FX156" s="95"/>
      <c r="FY156" s="95"/>
      <c r="FZ156" s="95"/>
      <c r="GA156" s="95"/>
      <c r="GB156" s="95"/>
      <c r="GC156" s="95"/>
      <c r="GD156" s="95"/>
      <c r="GE156" s="95"/>
      <c r="GF156" s="95"/>
      <c r="GG156" s="95"/>
      <c r="GH156" s="95"/>
      <c r="GI156" s="95"/>
      <c r="GJ156" s="95"/>
      <c r="GK156" s="95"/>
      <c r="GL156" s="95"/>
      <c r="GM156" s="95"/>
      <c r="GN156" s="95"/>
      <c r="GO156" s="95"/>
      <c r="GP156" s="95"/>
      <c r="GQ156" s="95"/>
      <c r="GR156" s="95"/>
      <c r="GS156" s="95"/>
      <c r="GT156" s="95"/>
      <c r="GU156" s="95"/>
      <c r="GV156" s="95"/>
      <c r="GW156" s="95"/>
      <c r="GX156" s="95"/>
      <c r="GY156" s="95"/>
      <c r="GZ156" s="95"/>
      <c r="HA156" s="95"/>
      <c r="HB156" s="95"/>
      <c r="HC156" s="95"/>
    </row>
    <row r="157" spans="1:211" ht="12.75">
      <c r="A157" s="53"/>
      <c r="B157" s="54"/>
      <c r="C157" s="54"/>
      <c r="D157" s="55"/>
      <c r="E157" s="56" t="s">
        <v>20</v>
      </c>
      <c r="F157" s="57"/>
      <c r="G157" s="58" t="s">
        <v>226</v>
      </c>
      <c r="H157" s="304">
        <v>0</v>
      </c>
      <c r="I157" s="304">
        <v>0</v>
      </c>
      <c r="J157" s="139">
        <v>0</v>
      </c>
      <c r="K157" s="359"/>
      <c r="L157" s="137">
        <f t="shared" si="2"/>
        <v>0</v>
      </c>
      <c r="M157" s="128">
        <v>0</v>
      </c>
      <c r="N157" s="128">
        <v>0</v>
      </c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  <c r="CD157" s="95"/>
      <c r="CE157" s="95"/>
      <c r="CF157" s="95"/>
      <c r="CG157" s="95"/>
      <c r="CH157" s="95"/>
      <c r="CI157" s="95"/>
      <c r="CJ157" s="95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5"/>
      <c r="CV157" s="95"/>
      <c r="CW157" s="95"/>
      <c r="CX157" s="95"/>
      <c r="CY157" s="95"/>
      <c r="CZ157" s="95"/>
      <c r="DA157" s="95"/>
      <c r="DB157" s="95"/>
      <c r="DC157" s="95"/>
      <c r="DD157" s="95"/>
      <c r="DE157" s="95"/>
      <c r="DF157" s="95"/>
      <c r="DG157" s="95"/>
      <c r="DH157" s="95"/>
      <c r="DI157" s="95"/>
      <c r="DJ157" s="95"/>
      <c r="DK157" s="95"/>
      <c r="DL157" s="95"/>
      <c r="DM157" s="95"/>
      <c r="DN157" s="95"/>
      <c r="DO157" s="95"/>
      <c r="DP157" s="95"/>
      <c r="DQ157" s="95"/>
      <c r="DR157" s="95"/>
      <c r="DS157" s="95"/>
      <c r="DT157" s="95"/>
      <c r="DU157" s="95"/>
      <c r="DV157" s="95"/>
      <c r="DW157" s="95"/>
      <c r="DX157" s="95"/>
      <c r="DY157" s="95"/>
      <c r="DZ157" s="95"/>
      <c r="EA157" s="95"/>
      <c r="EB157" s="95"/>
      <c r="EC157" s="95"/>
      <c r="ED157" s="95"/>
      <c r="EE157" s="95"/>
      <c r="EF157" s="95"/>
      <c r="EG157" s="95"/>
      <c r="EH157" s="95"/>
      <c r="EI157" s="95"/>
      <c r="EJ157" s="95"/>
      <c r="EK157" s="95"/>
      <c r="EL157" s="95"/>
      <c r="EM157" s="95"/>
      <c r="EN157" s="95"/>
      <c r="EO157" s="95"/>
      <c r="EP157" s="95"/>
      <c r="EQ157" s="95"/>
      <c r="ER157" s="95"/>
      <c r="ES157" s="95"/>
      <c r="ET157" s="95"/>
      <c r="EU157" s="95"/>
      <c r="EV157" s="95"/>
      <c r="EW157" s="95"/>
      <c r="EX157" s="95"/>
      <c r="EY157" s="95"/>
      <c r="EZ157" s="95"/>
      <c r="FA157" s="95"/>
      <c r="FB157" s="95"/>
      <c r="FC157" s="95"/>
      <c r="FD157" s="95"/>
      <c r="FE157" s="95"/>
      <c r="FF157" s="95"/>
      <c r="FG157" s="95"/>
      <c r="FH157" s="95"/>
      <c r="FI157" s="95"/>
      <c r="FJ157" s="95"/>
      <c r="FK157" s="95"/>
      <c r="FL157" s="95"/>
      <c r="FM157" s="95"/>
      <c r="FN157" s="95"/>
      <c r="FO157" s="95"/>
      <c r="FP157" s="95"/>
      <c r="FQ157" s="95"/>
      <c r="FR157" s="95"/>
      <c r="FS157" s="95"/>
      <c r="FT157" s="95"/>
      <c r="FU157" s="95"/>
      <c r="FV157" s="95"/>
      <c r="FW157" s="95"/>
      <c r="FX157" s="95"/>
      <c r="FY157" s="95"/>
      <c r="FZ157" s="95"/>
      <c r="GA157" s="95"/>
      <c r="GB157" s="95"/>
      <c r="GC157" s="95"/>
      <c r="GD157" s="95"/>
      <c r="GE157" s="95"/>
      <c r="GF157" s="95"/>
      <c r="GG157" s="95"/>
      <c r="GH157" s="95"/>
      <c r="GI157" s="95"/>
      <c r="GJ157" s="95"/>
      <c r="GK157" s="95"/>
      <c r="GL157" s="95"/>
      <c r="GM157" s="95"/>
      <c r="GN157" s="95"/>
      <c r="GO157" s="95"/>
      <c r="GP157" s="95"/>
      <c r="GQ157" s="95"/>
      <c r="GR157" s="95"/>
      <c r="GS157" s="95"/>
      <c r="GT157" s="95"/>
      <c r="GU157" s="95"/>
      <c r="GV157" s="95"/>
      <c r="GW157" s="95"/>
      <c r="GX157" s="95"/>
      <c r="GY157" s="95"/>
      <c r="GZ157" s="95"/>
      <c r="HA157" s="95"/>
      <c r="HB157" s="95"/>
      <c r="HC157" s="95"/>
    </row>
    <row r="158" spans="1:14" ht="12.75">
      <c r="A158" s="53"/>
      <c r="B158" s="54"/>
      <c r="C158" s="54"/>
      <c r="D158" s="55"/>
      <c r="E158" s="56"/>
      <c r="F158" s="57"/>
      <c r="G158" s="58"/>
      <c r="H158" s="304">
        <v>0</v>
      </c>
      <c r="I158" s="304">
        <f>I156+I157</f>
        <v>0</v>
      </c>
      <c r="J158" s="200">
        <f>SUM(J156:J157)</f>
        <v>0</v>
      </c>
      <c r="K158" s="358"/>
      <c r="L158" s="137">
        <f t="shared" si="2"/>
        <v>0</v>
      </c>
      <c r="M158" s="144">
        <f>SUM(M156:M157)</f>
        <v>0</v>
      </c>
      <c r="N158" s="144">
        <f>SUM(N156:N157)</f>
        <v>0</v>
      </c>
    </row>
    <row r="159" spans="1:14" ht="13.5" thickBot="1">
      <c r="A159" s="172"/>
      <c r="B159" s="173"/>
      <c r="C159" s="173"/>
      <c r="D159" s="500"/>
      <c r="E159" s="500"/>
      <c r="F159" s="500"/>
      <c r="G159" s="500"/>
      <c r="H159" s="306"/>
      <c r="I159" s="403"/>
      <c r="J159" s="209"/>
      <c r="K159" s="175"/>
      <c r="L159" s="422"/>
      <c r="M159" s="174"/>
      <c r="N159" s="174"/>
    </row>
    <row r="160" spans="1:14" ht="15.75" thickTop="1">
      <c r="A160" s="17" t="s">
        <v>130</v>
      </c>
      <c r="B160" s="18"/>
      <c r="C160" s="18"/>
      <c r="D160" s="19"/>
      <c r="E160" s="20"/>
      <c r="F160" s="21"/>
      <c r="G160" s="22"/>
      <c r="H160" s="307"/>
      <c r="I160" s="398"/>
      <c r="J160" s="203"/>
      <c r="K160" s="385"/>
      <c r="L160" s="420">
        <f t="shared" si="2"/>
        <v>0</v>
      </c>
      <c r="M160" s="421"/>
      <c r="N160" s="146"/>
    </row>
    <row r="161" spans="1:14" ht="12.75">
      <c r="A161" s="176"/>
      <c r="B161" s="177"/>
      <c r="C161" s="177"/>
      <c r="D161" s="499"/>
      <c r="E161" s="499"/>
      <c r="F161" s="499"/>
      <c r="G161" s="499"/>
      <c r="H161" s="308"/>
      <c r="I161" s="397"/>
      <c r="J161" s="204"/>
      <c r="K161" s="179"/>
      <c r="L161" s="422"/>
      <c r="M161" s="178"/>
      <c r="N161" s="178"/>
    </row>
    <row r="162" spans="1:14" ht="12.75">
      <c r="A162" s="184"/>
      <c r="B162" s="185"/>
      <c r="C162" s="185"/>
      <c r="D162" s="186"/>
      <c r="E162" s="187" t="s">
        <v>131</v>
      </c>
      <c r="F162" s="190">
        <v>1</v>
      </c>
      <c r="G162" s="191" t="s">
        <v>132</v>
      </c>
      <c r="H162" s="309"/>
      <c r="I162" s="309"/>
      <c r="J162" s="210"/>
      <c r="K162" s="416"/>
      <c r="L162" s="210">
        <f t="shared" si="2"/>
        <v>0</v>
      </c>
      <c r="M162" s="157"/>
      <c r="N162" s="157"/>
    </row>
    <row r="163" spans="1:14" ht="12.75">
      <c r="A163" s="23">
        <v>5</v>
      </c>
      <c r="B163" s="24">
        <v>1</v>
      </c>
      <c r="C163" s="24">
        <v>0</v>
      </c>
      <c r="D163" s="25">
        <v>41</v>
      </c>
      <c r="E163" s="29" t="s">
        <v>60</v>
      </c>
      <c r="F163" s="46" t="s">
        <v>36</v>
      </c>
      <c r="G163" s="31" t="s">
        <v>133</v>
      </c>
      <c r="H163" s="267">
        <v>69032.85</v>
      </c>
      <c r="I163" s="267">
        <v>65031.22</v>
      </c>
      <c r="J163" s="137">
        <v>69200</v>
      </c>
      <c r="K163" s="351"/>
      <c r="L163" s="137">
        <f t="shared" si="2"/>
        <v>69200</v>
      </c>
      <c r="M163" s="90">
        <v>69200</v>
      </c>
      <c r="N163" s="90">
        <v>69200</v>
      </c>
    </row>
    <row r="164" spans="1:14" ht="12.75">
      <c r="A164" s="23">
        <v>5</v>
      </c>
      <c r="B164" s="24">
        <v>1</v>
      </c>
      <c r="C164" s="24">
        <v>0</v>
      </c>
      <c r="D164" s="25"/>
      <c r="E164" s="29"/>
      <c r="F164" s="46"/>
      <c r="G164" s="31"/>
      <c r="H164" s="271">
        <v>69032.85</v>
      </c>
      <c r="I164" s="271">
        <v>65031.22</v>
      </c>
      <c r="J164" s="211">
        <f>SUM(J163:J163)</f>
        <v>69200</v>
      </c>
      <c r="K164" s="360"/>
      <c r="L164" s="137">
        <f t="shared" si="2"/>
        <v>69200</v>
      </c>
      <c r="M164" s="93">
        <f>SUM(M163:M163)</f>
        <v>69200</v>
      </c>
      <c r="N164" s="93">
        <f>SUM(N163:N163)</f>
        <v>69200</v>
      </c>
    </row>
    <row r="165" spans="1:14" ht="12.75">
      <c r="A165" s="23">
        <v>5</v>
      </c>
      <c r="B165" s="24">
        <v>1</v>
      </c>
      <c r="C165" s="24">
        <v>0</v>
      </c>
      <c r="D165" s="25"/>
      <c r="E165" s="29" t="s">
        <v>60</v>
      </c>
      <c r="F165" s="46" t="s">
        <v>36</v>
      </c>
      <c r="G165" s="31" t="s">
        <v>291</v>
      </c>
      <c r="H165" s="90">
        <v>0</v>
      </c>
      <c r="I165" s="267">
        <v>1475.5</v>
      </c>
      <c r="J165" s="137">
        <v>3000</v>
      </c>
      <c r="K165" s="351"/>
      <c r="L165" s="137">
        <f t="shared" si="2"/>
        <v>3000</v>
      </c>
      <c r="M165" s="90">
        <v>2500</v>
      </c>
      <c r="N165" s="90">
        <v>2500</v>
      </c>
    </row>
    <row r="166" spans="1:14" ht="12.75">
      <c r="A166" s="23"/>
      <c r="B166" s="24"/>
      <c r="C166" s="24"/>
      <c r="D166" s="25"/>
      <c r="E166" s="29"/>
      <c r="F166" s="31"/>
      <c r="G166" s="31"/>
      <c r="H166" s="90"/>
      <c r="I166" s="267"/>
      <c r="J166" s="137"/>
      <c r="K166" s="351"/>
      <c r="L166" s="137"/>
      <c r="M166" s="90"/>
      <c r="N166" s="90"/>
    </row>
    <row r="167" spans="1:14" ht="10.5" customHeight="1">
      <c r="A167" s="23"/>
      <c r="B167" s="24"/>
      <c r="C167" s="24"/>
      <c r="D167" s="25"/>
      <c r="E167" s="34" t="s">
        <v>131</v>
      </c>
      <c r="F167" s="38" t="s">
        <v>104</v>
      </c>
      <c r="G167" s="88" t="s">
        <v>129</v>
      </c>
      <c r="H167" s="126"/>
      <c r="I167" s="300"/>
      <c r="J167" s="138"/>
      <c r="K167" s="354"/>
      <c r="L167" s="137"/>
      <c r="M167" s="126"/>
      <c r="N167" s="126"/>
    </row>
    <row r="168" spans="1:14" s="32" customFormat="1" ht="10.5" customHeight="1">
      <c r="A168" s="66">
        <v>5</v>
      </c>
      <c r="B168" s="67">
        <v>2</v>
      </c>
      <c r="C168" s="67">
        <v>0</v>
      </c>
      <c r="D168" s="68">
        <v>41</v>
      </c>
      <c r="E168" s="69" t="s">
        <v>29</v>
      </c>
      <c r="F168" s="70" t="s">
        <v>21</v>
      </c>
      <c r="G168" s="196" t="s">
        <v>102</v>
      </c>
      <c r="H168" s="310">
        <v>288.22</v>
      </c>
      <c r="I168" s="310">
        <v>438.76</v>
      </c>
      <c r="J168" s="197">
        <v>500</v>
      </c>
      <c r="K168" s="361"/>
      <c r="L168" s="137">
        <f t="shared" si="2"/>
        <v>500</v>
      </c>
      <c r="M168" s="150">
        <v>500</v>
      </c>
      <c r="N168" s="150">
        <v>500</v>
      </c>
    </row>
    <row r="169" spans="1:14" ht="10.5" customHeight="1">
      <c r="A169" s="66">
        <v>5</v>
      </c>
      <c r="B169" s="67">
        <v>2</v>
      </c>
      <c r="C169" s="67">
        <v>0</v>
      </c>
      <c r="D169" s="68">
        <v>41</v>
      </c>
      <c r="E169" s="56" t="s">
        <v>35</v>
      </c>
      <c r="F169" s="57" t="s">
        <v>40</v>
      </c>
      <c r="G169" s="58" t="s">
        <v>134</v>
      </c>
      <c r="H169" s="302">
        <v>2550.17</v>
      </c>
      <c r="I169" s="310">
        <v>2099.22</v>
      </c>
      <c r="J169" s="208">
        <v>1500</v>
      </c>
      <c r="K169" s="357">
        <v>200</v>
      </c>
      <c r="L169" s="137">
        <f t="shared" si="2"/>
        <v>1700</v>
      </c>
      <c r="M169" s="149">
        <v>1500</v>
      </c>
      <c r="N169" s="149">
        <v>1500</v>
      </c>
    </row>
    <row r="170" spans="1:14" ht="10.5" customHeight="1">
      <c r="A170" s="53"/>
      <c r="B170" s="54"/>
      <c r="C170" s="54"/>
      <c r="D170" s="55"/>
      <c r="E170" s="56"/>
      <c r="F170" s="57"/>
      <c r="G170" s="58"/>
      <c r="H170" s="303">
        <f>SUM(H168:H169)</f>
        <v>2838.3900000000003</v>
      </c>
      <c r="I170" s="303">
        <f>SUM(I168:I169)</f>
        <v>2537.9799999999996</v>
      </c>
      <c r="J170" s="200">
        <f>SUM(J168:J169)</f>
        <v>2000</v>
      </c>
      <c r="K170" s="358">
        <v>200</v>
      </c>
      <c r="L170" s="137">
        <f t="shared" si="2"/>
        <v>2200</v>
      </c>
      <c r="M170" s="144">
        <f>SUM(M168:M169)</f>
        <v>2000</v>
      </c>
      <c r="N170" s="144">
        <f>SUM(N168:N169)</f>
        <v>2000</v>
      </c>
    </row>
    <row r="171" spans="1:14" ht="13.5" thickBot="1">
      <c r="A171" s="172"/>
      <c r="B171" s="173"/>
      <c r="C171" s="173"/>
      <c r="D171" s="500"/>
      <c r="E171" s="500"/>
      <c r="F171" s="500"/>
      <c r="G171" s="500"/>
      <c r="H171" s="174"/>
      <c r="I171" s="403"/>
      <c r="J171" s="209"/>
      <c r="K171" s="175"/>
      <c r="L171" s="422"/>
      <c r="M171" s="174"/>
      <c r="N171" s="174"/>
    </row>
    <row r="172" spans="1:14" ht="15.75" thickTop="1">
      <c r="A172" s="17" t="s">
        <v>135</v>
      </c>
      <c r="B172" s="18"/>
      <c r="C172" s="18"/>
      <c r="D172" s="19"/>
      <c r="E172" s="20"/>
      <c r="F172" s="21"/>
      <c r="G172" s="22"/>
      <c r="H172" s="202"/>
      <c r="I172" s="398"/>
      <c r="J172" s="203"/>
      <c r="K172" s="385"/>
      <c r="L172" s="420"/>
      <c r="M172" s="146"/>
      <c r="N172" s="146"/>
    </row>
    <row r="173" spans="1:14" ht="12.75">
      <c r="A173" s="176" t="s">
        <v>136</v>
      </c>
      <c r="B173" s="177"/>
      <c r="C173" s="177"/>
      <c r="D173" s="499" t="s">
        <v>137</v>
      </c>
      <c r="E173" s="499"/>
      <c r="F173" s="499"/>
      <c r="G173" s="499"/>
      <c r="H173" s="178"/>
      <c r="I173" s="397"/>
      <c r="J173" s="204"/>
      <c r="K173" s="179"/>
      <c r="L173" s="422"/>
      <c r="M173" s="178"/>
      <c r="N173" s="178"/>
    </row>
    <row r="174" spans="1:14" ht="12.75">
      <c r="A174" s="184"/>
      <c r="B174" s="185"/>
      <c r="C174" s="185"/>
      <c r="D174" s="186"/>
      <c r="E174" s="187" t="s">
        <v>138</v>
      </c>
      <c r="F174" s="190">
        <v>1</v>
      </c>
      <c r="G174" s="191" t="s">
        <v>139</v>
      </c>
      <c r="H174" s="157"/>
      <c r="I174" s="309"/>
      <c r="J174" s="210"/>
      <c r="K174" s="416"/>
      <c r="L174" s="210"/>
      <c r="M174" s="157"/>
      <c r="N174" s="157"/>
    </row>
    <row r="175" spans="1:14" ht="12.75">
      <c r="A175" s="53">
        <v>4</v>
      </c>
      <c r="B175" s="54">
        <v>4</v>
      </c>
      <c r="C175" s="54">
        <v>4</v>
      </c>
      <c r="D175" s="55">
        <v>41</v>
      </c>
      <c r="E175" s="69" t="s">
        <v>56</v>
      </c>
      <c r="F175" s="71" t="s">
        <v>40</v>
      </c>
      <c r="G175" s="72" t="s">
        <v>139</v>
      </c>
      <c r="H175" s="311">
        <v>5175</v>
      </c>
      <c r="I175" s="404">
        <v>711.6</v>
      </c>
      <c r="J175" s="212">
        <v>5000</v>
      </c>
      <c r="K175" s="362"/>
      <c r="L175" s="137">
        <f t="shared" si="2"/>
        <v>5000</v>
      </c>
      <c r="M175" s="154">
        <v>5000</v>
      </c>
      <c r="N175" s="154">
        <v>5000</v>
      </c>
    </row>
    <row r="176" spans="1:14" ht="12.75">
      <c r="A176" s="53"/>
      <c r="B176" s="54"/>
      <c r="C176" s="54"/>
      <c r="D176" s="55"/>
      <c r="E176" s="69"/>
      <c r="F176" s="71"/>
      <c r="G176" s="72"/>
      <c r="H176" s="94"/>
      <c r="I176" s="272"/>
      <c r="J176" s="198"/>
      <c r="K176" s="363"/>
      <c r="L176" s="137"/>
      <c r="M176" s="94"/>
      <c r="N176" s="94"/>
    </row>
    <row r="177" spans="1:14" ht="12.75">
      <c r="A177" s="53">
        <v>9</v>
      </c>
      <c r="B177" s="54">
        <v>1</v>
      </c>
      <c r="C177" s="54">
        <v>1</v>
      </c>
      <c r="D177" s="55">
        <v>635</v>
      </c>
      <c r="E177" s="69" t="s">
        <v>56</v>
      </c>
      <c r="F177" s="72">
        <v>6</v>
      </c>
      <c r="G177" s="58" t="s">
        <v>289</v>
      </c>
      <c r="H177" s="94">
        <v>0</v>
      </c>
      <c r="I177" s="270">
        <v>7117.63</v>
      </c>
      <c r="J177" s="198">
        <v>3500</v>
      </c>
      <c r="K177" s="363"/>
      <c r="L177" s="137">
        <f t="shared" si="2"/>
        <v>3500</v>
      </c>
      <c r="M177" s="94">
        <v>2500</v>
      </c>
      <c r="N177" s="94">
        <v>2500</v>
      </c>
    </row>
    <row r="178" spans="1:14" ht="12.75">
      <c r="A178" s="53"/>
      <c r="B178" s="54"/>
      <c r="C178" s="54"/>
      <c r="D178" s="55"/>
      <c r="E178" s="69"/>
      <c r="F178" s="72"/>
      <c r="G178" s="72" t="s">
        <v>217</v>
      </c>
      <c r="H178" s="312">
        <f>H177+H175+H170+H164+H153+H158+H148+H143+H132+H124+H110+H109+H103+H97+H72+H54+H95</f>
        <v>455245.94999999995</v>
      </c>
      <c r="I178" s="312">
        <f>I175+I170+I164+I153+I148+I143+I132+I124+I110+I109+I103+I97+I95+I72+I54+I177+I165+I144+I149+I104+I96</f>
        <v>566305</v>
      </c>
      <c r="J178" s="213">
        <f>J175+J170+J164+J153+J149+J148+J143+J132+J124+J109+J110+J103+J97+J95+J72+J54+J147+J146+J165+J177+J96</f>
        <v>540222</v>
      </c>
      <c r="K178" s="364">
        <f>K177+K175+K170+K165+K164+K158+K153+K149+K147+K146+K143+K132+K124+K109+K103+K97+K96+K95+K72+K54</f>
        <v>28211</v>
      </c>
      <c r="L178" s="137">
        <f t="shared" si="2"/>
        <v>568433</v>
      </c>
      <c r="M178" s="151">
        <f>M54+M72+M95+M97+M103+M109+M124+M132+M143+M148+M153+M164+M170+M175+M158+M149+M147+M146+M165+M177+M96</f>
        <v>535370</v>
      </c>
      <c r="N178" s="151">
        <f>N54+N72+N95+N97+N103+N109+N124+N132+N143+N148+N153+N164+N170+N175+N158+N149+N147+N146+N165+N177+N96</f>
        <v>535370</v>
      </c>
    </row>
    <row r="179" spans="1:14" ht="13.5" thickBot="1">
      <c r="A179" s="172"/>
      <c r="B179" s="173"/>
      <c r="C179" s="173"/>
      <c r="D179" s="496"/>
      <c r="E179" s="496"/>
      <c r="F179" s="496"/>
      <c r="G179" s="496"/>
      <c r="H179" s="174"/>
      <c r="I179" s="403"/>
      <c r="J179" s="209"/>
      <c r="K179" s="175"/>
      <c r="L179" s="422"/>
      <c r="M179" s="174"/>
      <c r="N179" s="174"/>
    </row>
    <row r="180" spans="1:14" ht="15.75" thickTop="1">
      <c r="A180" s="17" t="s">
        <v>140</v>
      </c>
      <c r="B180" s="18"/>
      <c r="C180" s="18"/>
      <c r="D180" s="19"/>
      <c r="E180" s="20"/>
      <c r="F180" s="21"/>
      <c r="G180" s="22"/>
      <c r="H180" s="202"/>
      <c r="I180" s="398"/>
      <c r="J180" s="203"/>
      <c r="K180" s="385"/>
      <c r="L180" s="420"/>
      <c r="M180" s="146"/>
      <c r="N180" s="146"/>
    </row>
    <row r="181" spans="1:14" ht="12.75">
      <c r="A181" s="176" t="s">
        <v>141</v>
      </c>
      <c r="B181" s="177"/>
      <c r="C181" s="177"/>
      <c r="D181" s="499" t="s">
        <v>142</v>
      </c>
      <c r="E181" s="499"/>
      <c r="F181" s="499"/>
      <c r="G181" s="499"/>
      <c r="H181" s="178"/>
      <c r="I181" s="397"/>
      <c r="J181" s="204"/>
      <c r="K181" s="179"/>
      <c r="L181" s="422"/>
      <c r="M181" s="178"/>
      <c r="N181" s="178"/>
    </row>
    <row r="182" spans="1:14" ht="12.75">
      <c r="A182" s="23"/>
      <c r="B182" s="24"/>
      <c r="C182" s="24"/>
      <c r="D182" s="25"/>
      <c r="E182" s="131" t="s">
        <v>287</v>
      </c>
      <c r="F182" s="132">
        <v>1</v>
      </c>
      <c r="G182" s="133" t="s">
        <v>142</v>
      </c>
      <c r="H182" s="267">
        <v>484314.4</v>
      </c>
      <c r="I182" s="270">
        <v>478050.5</v>
      </c>
      <c r="J182" s="137">
        <v>397885</v>
      </c>
      <c r="K182" s="351"/>
      <c r="L182" s="137">
        <f t="shared" si="2"/>
        <v>397885</v>
      </c>
      <c r="M182" s="90">
        <v>397885</v>
      </c>
      <c r="N182" s="90">
        <v>397885</v>
      </c>
    </row>
    <row r="183" spans="1:14" ht="12.75" customHeight="1" hidden="1">
      <c r="A183" s="23"/>
      <c r="B183" s="24"/>
      <c r="C183" s="24"/>
      <c r="D183" s="25"/>
      <c r="E183" s="34" t="s">
        <v>143</v>
      </c>
      <c r="F183" s="38" t="s">
        <v>104</v>
      </c>
      <c r="G183" s="36" t="s">
        <v>144</v>
      </c>
      <c r="H183" s="300"/>
      <c r="I183" s="267" t="e">
        <f>#REF!/9*12</f>
        <v>#REF!</v>
      </c>
      <c r="J183" s="138"/>
      <c r="K183" s="354"/>
      <c r="L183" s="137">
        <f t="shared" si="2"/>
        <v>0</v>
      </c>
      <c r="M183" s="126"/>
      <c r="N183" s="126"/>
    </row>
    <row r="184" spans="1:14" ht="12.75">
      <c r="A184" s="53"/>
      <c r="B184" s="54"/>
      <c r="C184" s="54"/>
      <c r="D184" s="55">
        <v>41</v>
      </c>
      <c r="E184" s="56" t="s">
        <v>288</v>
      </c>
      <c r="F184" s="57"/>
      <c r="G184" s="58" t="s">
        <v>294</v>
      </c>
      <c r="H184" s="304">
        <v>0</v>
      </c>
      <c r="I184" s="267">
        <v>2675.4</v>
      </c>
      <c r="J184" s="139">
        <v>9662</v>
      </c>
      <c r="K184" s="359">
        <v>166</v>
      </c>
      <c r="L184" s="137">
        <f t="shared" si="2"/>
        <v>9828</v>
      </c>
      <c r="M184" s="128">
        <v>0</v>
      </c>
      <c r="N184" s="128">
        <v>0</v>
      </c>
    </row>
    <row r="185" spans="1:14" ht="12.75">
      <c r="A185" s="53">
        <v>9</v>
      </c>
      <c r="B185" s="54">
        <v>1</v>
      </c>
      <c r="C185" s="54">
        <v>1</v>
      </c>
      <c r="D185" s="55">
        <v>41</v>
      </c>
      <c r="E185" s="56" t="s">
        <v>145</v>
      </c>
      <c r="F185" s="57"/>
      <c r="G185" s="58" t="s">
        <v>266</v>
      </c>
      <c r="H185" s="302">
        <v>210720</v>
      </c>
      <c r="I185" s="267">
        <v>228815</v>
      </c>
      <c r="J185" s="208">
        <v>251524</v>
      </c>
      <c r="K185" s="357">
        <v>16894</v>
      </c>
      <c r="L185" s="137">
        <f t="shared" si="2"/>
        <v>268418</v>
      </c>
      <c r="M185" s="149">
        <v>251524</v>
      </c>
      <c r="N185" s="149">
        <v>251524</v>
      </c>
    </row>
    <row r="186" spans="1:14" ht="13.5" customHeight="1" hidden="1">
      <c r="A186" s="53">
        <v>9</v>
      </c>
      <c r="B186" s="54">
        <v>1</v>
      </c>
      <c r="C186" s="54">
        <v>1</v>
      </c>
      <c r="D186" s="55">
        <v>41</v>
      </c>
      <c r="E186" s="56" t="s">
        <v>145</v>
      </c>
      <c r="F186" s="57"/>
      <c r="G186" s="58" t="s">
        <v>146</v>
      </c>
      <c r="H186" s="302"/>
      <c r="I186" s="267" t="e">
        <f>#REF!/9*12</f>
        <v>#REF!</v>
      </c>
      <c r="J186" s="208">
        <v>70720</v>
      </c>
      <c r="K186" s="357"/>
      <c r="L186" s="137">
        <f t="shared" si="2"/>
        <v>70720</v>
      </c>
      <c r="M186" s="149">
        <v>70720</v>
      </c>
      <c r="N186" s="149">
        <v>70720</v>
      </c>
    </row>
    <row r="187" spans="1:16" ht="12.75">
      <c r="A187" s="53">
        <v>9</v>
      </c>
      <c r="B187" s="54">
        <v>1</v>
      </c>
      <c r="C187" s="54">
        <v>1</v>
      </c>
      <c r="D187" s="55">
        <v>41</v>
      </c>
      <c r="E187" s="56" t="s">
        <v>145</v>
      </c>
      <c r="F187" s="57" t="s">
        <v>80</v>
      </c>
      <c r="G187" s="58" t="s">
        <v>147</v>
      </c>
      <c r="H187" s="302">
        <v>31560</v>
      </c>
      <c r="I187" s="267">
        <v>41742</v>
      </c>
      <c r="J187" s="208">
        <v>40476</v>
      </c>
      <c r="K187" s="357"/>
      <c r="L187" s="137">
        <f t="shared" si="2"/>
        <v>40476</v>
      </c>
      <c r="M187" s="149">
        <v>40476</v>
      </c>
      <c r="N187" s="149">
        <v>40476</v>
      </c>
      <c r="P187" t="s">
        <v>80</v>
      </c>
    </row>
    <row r="188" spans="1:14" ht="12.75">
      <c r="A188" s="53">
        <v>9</v>
      </c>
      <c r="B188" s="54">
        <v>1</v>
      </c>
      <c r="C188" s="54">
        <v>1</v>
      </c>
      <c r="D188" s="55">
        <v>41</v>
      </c>
      <c r="E188" s="56" t="s">
        <v>145</v>
      </c>
      <c r="F188" s="57"/>
      <c r="G188" s="58" t="s">
        <v>148</v>
      </c>
      <c r="H188" s="302">
        <v>1704.42</v>
      </c>
      <c r="I188" s="267">
        <v>6512</v>
      </c>
      <c r="J188" s="208">
        <v>8000</v>
      </c>
      <c r="K188" s="357"/>
      <c r="L188" s="137">
        <f t="shared" si="2"/>
        <v>8000</v>
      </c>
      <c r="M188" s="149">
        <v>8000</v>
      </c>
      <c r="N188" s="149">
        <v>8000</v>
      </c>
    </row>
    <row r="189" spans="1:14" ht="12.75">
      <c r="A189" s="53"/>
      <c r="B189" s="54"/>
      <c r="C189" s="54"/>
      <c r="D189" s="55"/>
      <c r="E189" s="56"/>
      <c r="F189" s="57"/>
      <c r="G189" s="58"/>
      <c r="H189" s="303">
        <f>SUM(H185:H188)</f>
        <v>243984.42</v>
      </c>
      <c r="I189" s="271">
        <f>I185+I187+I188</f>
        <v>277069</v>
      </c>
      <c r="J189" s="200">
        <f>J185+J187+J188</f>
        <v>300000</v>
      </c>
      <c r="K189" s="358">
        <f>SUM(K184:K188)</f>
        <v>17060</v>
      </c>
      <c r="L189" s="137">
        <f t="shared" si="2"/>
        <v>317060</v>
      </c>
      <c r="M189" s="144">
        <f>M185+M187+M188</f>
        <v>300000</v>
      </c>
      <c r="N189" s="144">
        <f>N185+N187+N188</f>
        <v>300000</v>
      </c>
    </row>
    <row r="190" spans="1:14" ht="12.75">
      <c r="A190" s="53"/>
      <c r="B190" s="54"/>
      <c r="C190" s="54"/>
      <c r="D190" s="55"/>
      <c r="E190" s="56"/>
      <c r="F190" s="57"/>
      <c r="G190" s="58"/>
      <c r="H190" s="304"/>
      <c r="I190" s="304"/>
      <c r="J190" s="139"/>
      <c r="K190" s="359"/>
      <c r="L190" s="137"/>
      <c r="M190" s="128"/>
      <c r="N190" s="128"/>
    </row>
    <row r="191" spans="1:14" ht="12.75">
      <c r="A191" s="53"/>
      <c r="B191" s="54"/>
      <c r="C191" s="54"/>
      <c r="D191" s="55"/>
      <c r="E191" s="56"/>
      <c r="F191" s="57"/>
      <c r="G191" s="58" t="s">
        <v>97</v>
      </c>
      <c r="H191" s="303">
        <f>H189+H182</f>
        <v>728298.8200000001</v>
      </c>
      <c r="I191" s="303">
        <f>I182+I189+I184</f>
        <v>757794.9</v>
      </c>
      <c r="J191" s="200">
        <v>707547</v>
      </c>
      <c r="K191" s="358">
        <f>K182+K189</f>
        <v>17060</v>
      </c>
      <c r="L191" s="137">
        <f t="shared" si="2"/>
        <v>724607</v>
      </c>
      <c r="M191" s="144">
        <f>SUM(M189+M182)</f>
        <v>697885</v>
      </c>
      <c r="N191" s="144">
        <f>SUM(N189+N182)</f>
        <v>697885</v>
      </c>
    </row>
    <row r="192" spans="1:14" ht="13.5" thickBot="1">
      <c r="A192" s="172"/>
      <c r="B192" s="173"/>
      <c r="C192" s="173"/>
      <c r="D192" s="500"/>
      <c r="E192" s="500"/>
      <c r="F192" s="500"/>
      <c r="G192" s="500"/>
      <c r="H192" s="306"/>
      <c r="I192" s="403"/>
      <c r="J192" s="209"/>
      <c r="K192" s="175"/>
      <c r="L192" s="422"/>
      <c r="M192" s="174"/>
      <c r="N192" s="174"/>
    </row>
    <row r="193" spans="1:14" ht="12.75">
      <c r="A193" s="176"/>
      <c r="B193" s="177"/>
      <c r="C193" s="177"/>
      <c r="D193" s="499"/>
      <c r="E193" s="499"/>
      <c r="F193" s="499"/>
      <c r="G193" s="499"/>
      <c r="H193" s="308"/>
      <c r="I193" s="397"/>
      <c r="J193" s="204"/>
      <c r="K193" s="179"/>
      <c r="L193" s="422"/>
      <c r="M193" s="178"/>
      <c r="N193" s="178"/>
    </row>
    <row r="194" spans="1:14" ht="13.5" thickBot="1">
      <c r="A194" s="23"/>
      <c r="B194" s="24"/>
      <c r="C194" s="168"/>
      <c r="D194" s="169"/>
      <c r="E194" s="170"/>
      <c r="F194" s="171"/>
      <c r="G194" s="88" t="s">
        <v>149</v>
      </c>
      <c r="H194" s="297">
        <f>H191+H178</f>
        <v>1183544.77</v>
      </c>
      <c r="I194" s="297">
        <f>I191+I178</f>
        <v>1324099.9</v>
      </c>
      <c r="J194" s="140">
        <f>J178+J191</f>
        <v>1247769</v>
      </c>
      <c r="K194" s="353">
        <f>K178+K191</f>
        <v>45271</v>
      </c>
      <c r="L194" s="137">
        <f t="shared" si="2"/>
        <v>1293040</v>
      </c>
      <c r="M194" s="129">
        <f>M178+M191</f>
        <v>1233255</v>
      </c>
      <c r="N194" s="129">
        <f>N178+N191</f>
        <v>1233255</v>
      </c>
    </row>
    <row r="195" spans="1:14" ht="15.75" thickTop="1">
      <c r="A195" s="17"/>
      <c r="B195" s="18"/>
      <c r="C195" s="18"/>
      <c r="D195" s="73"/>
      <c r="E195" s="74"/>
      <c r="F195" s="75"/>
      <c r="G195" s="75"/>
      <c r="H195" s="307"/>
      <c r="I195" s="398"/>
      <c r="J195" s="203"/>
      <c r="K195" s="385"/>
      <c r="L195" s="420"/>
      <c r="M195" s="146"/>
      <c r="N195" s="146"/>
    </row>
    <row r="196" spans="1:14" ht="12.75">
      <c r="A196" s="176"/>
      <c r="B196" s="177"/>
      <c r="C196" s="177"/>
      <c r="D196" s="501"/>
      <c r="E196" s="501"/>
      <c r="F196" s="501"/>
      <c r="G196" s="501"/>
      <c r="H196" s="308"/>
      <c r="I196" s="397"/>
      <c r="J196" s="204"/>
      <c r="K196" s="179"/>
      <c r="L196" s="422"/>
      <c r="M196" s="178"/>
      <c r="N196" s="178"/>
    </row>
    <row r="197" spans="1:14" ht="12.75">
      <c r="A197" s="23"/>
      <c r="B197" s="24"/>
      <c r="C197" s="24"/>
      <c r="D197" s="25"/>
      <c r="E197" s="131"/>
      <c r="F197" s="166"/>
      <c r="G197" s="166" t="s">
        <v>150</v>
      </c>
      <c r="H197" s="267"/>
      <c r="I197" s="267"/>
      <c r="J197" s="137"/>
      <c r="K197" s="351"/>
      <c r="L197" s="137">
        <f t="shared" si="2"/>
        <v>0</v>
      </c>
      <c r="M197" s="90"/>
      <c r="N197" s="90"/>
    </row>
    <row r="198" spans="1:14" ht="12.75">
      <c r="A198" s="23"/>
      <c r="B198" s="24"/>
      <c r="C198" s="24"/>
      <c r="D198" s="25"/>
      <c r="E198" s="163"/>
      <c r="F198" s="164"/>
      <c r="G198" s="165" t="s">
        <v>151</v>
      </c>
      <c r="H198" s="300">
        <v>28254.12</v>
      </c>
      <c r="I198" s="300">
        <v>28254.12</v>
      </c>
      <c r="J198" s="138">
        <v>28254</v>
      </c>
      <c r="K198" s="354"/>
      <c r="L198" s="137">
        <f t="shared" si="2"/>
        <v>28254</v>
      </c>
      <c r="M198" s="126">
        <v>28254</v>
      </c>
      <c r="N198" s="126">
        <v>28254</v>
      </c>
    </row>
    <row r="199" spans="1:14" ht="12.75">
      <c r="A199" s="23"/>
      <c r="B199" s="24"/>
      <c r="C199" s="24"/>
      <c r="D199" s="25"/>
      <c r="E199" s="163"/>
      <c r="F199" s="164"/>
      <c r="G199" s="165" t="s">
        <v>152</v>
      </c>
      <c r="H199" s="300">
        <v>6660.36</v>
      </c>
      <c r="I199" s="300">
        <v>6660.36</v>
      </c>
      <c r="J199" s="138">
        <v>6660</v>
      </c>
      <c r="K199" s="354"/>
      <c r="L199" s="137">
        <f t="shared" si="2"/>
        <v>6660</v>
      </c>
      <c r="M199" s="126">
        <v>6660</v>
      </c>
      <c r="N199" s="126">
        <v>6660</v>
      </c>
    </row>
    <row r="200" spans="1:14" ht="12.75">
      <c r="A200" s="23"/>
      <c r="B200" s="24"/>
      <c r="C200" s="24"/>
      <c r="D200" s="25"/>
      <c r="E200" s="163"/>
      <c r="F200" s="164"/>
      <c r="G200" s="167" t="s">
        <v>236</v>
      </c>
      <c r="H200" s="296">
        <v>21048</v>
      </c>
      <c r="I200" s="296">
        <v>21048</v>
      </c>
      <c r="J200" s="205">
        <v>21048</v>
      </c>
      <c r="K200" s="352"/>
      <c r="L200" s="137">
        <f t="shared" si="2"/>
        <v>21048</v>
      </c>
      <c r="M200" s="143">
        <v>21048</v>
      </c>
      <c r="N200" s="143">
        <v>21048</v>
      </c>
    </row>
    <row r="201" spans="1:14" ht="12.75">
      <c r="A201" s="23"/>
      <c r="B201" s="24"/>
      <c r="C201" s="24"/>
      <c r="D201" s="25"/>
      <c r="E201" s="34"/>
      <c r="F201" s="38"/>
      <c r="G201" s="142" t="s">
        <v>316</v>
      </c>
      <c r="H201" s="296">
        <v>0</v>
      </c>
      <c r="I201" s="296">
        <v>0</v>
      </c>
      <c r="J201" s="205">
        <v>0</v>
      </c>
      <c r="K201" s="352"/>
      <c r="L201" s="137">
        <f t="shared" si="2"/>
        <v>0</v>
      </c>
      <c r="M201" s="143"/>
      <c r="N201" s="143"/>
    </row>
    <row r="202" spans="1:14" ht="12.75">
      <c r="A202" s="23"/>
      <c r="B202" s="24"/>
      <c r="C202" s="24"/>
      <c r="D202" s="25"/>
      <c r="E202" s="34"/>
      <c r="F202" s="38"/>
      <c r="G202" s="142" t="s">
        <v>237</v>
      </c>
      <c r="H202" s="297">
        <f>SUM(H198:H201)</f>
        <v>55962.479999999996</v>
      </c>
      <c r="I202" s="297">
        <f>I198+I199+I200</f>
        <v>55962.479999999996</v>
      </c>
      <c r="J202" s="140">
        <f>J198+J199+J200+J201</f>
        <v>55962</v>
      </c>
      <c r="K202" s="353">
        <f>SUM(K198:K201)</f>
        <v>0</v>
      </c>
      <c r="L202" s="137">
        <f t="shared" si="2"/>
        <v>55962</v>
      </c>
      <c r="M202" s="129">
        <f>M198+M199+M200+M201</f>
        <v>55962</v>
      </c>
      <c r="N202" s="129">
        <f>N198+N199+N200+N201</f>
        <v>55962</v>
      </c>
    </row>
    <row r="203" spans="1:14" ht="12.75">
      <c r="A203" s="176"/>
      <c r="B203" s="177"/>
      <c r="C203" s="177"/>
      <c r="D203" s="180"/>
      <c r="E203" s="181"/>
      <c r="F203" s="182"/>
      <c r="G203" s="183"/>
      <c r="H203" s="308"/>
      <c r="I203" s="397"/>
      <c r="J203" s="204"/>
      <c r="K203" s="179"/>
      <c r="L203" s="422"/>
      <c r="M203" s="178"/>
      <c r="N203" s="178"/>
    </row>
    <row r="204" spans="1:14" ht="12.75">
      <c r="A204" s="184"/>
      <c r="B204" s="185"/>
      <c r="C204" s="185"/>
      <c r="D204" s="186"/>
      <c r="E204" s="187"/>
      <c r="F204" s="188"/>
      <c r="G204" s="189" t="s">
        <v>153</v>
      </c>
      <c r="H204" s="313"/>
      <c r="I204" s="313"/>
      <c r="J204" s="214"/>
      <c r="K204" s="415"/>
      <c r="L204" s="210"/>
      <c r="M204" s="159"/>
      <c r="N204" s="159"/>
    </row>
    <row r="205" spans="1:14" ht="12.75">
      <c r="A205" s="23">
        <v>9</v>
      </c>
      <c r="B205" s="24">
        <v>1</v>
      </c>
      <c r="C205" s="24">
        <v>1</v>
      </c>
      <c r="D205" s="25">
        <v>41</v>
      </c>
      <c r="E205" s="77" t="s">
        <v>154</v>
      </c>
      <c r="F205" s="160" t="s">
        <v>23</v>
      </c>
      <c r="G205" s="36" t="s">
        <v>261</v>
      </c>
      <c r="H205" s="296">
        <v>11114.94</v>
      </c>
      <c r="I205" s="296">
        <v>0</v>
      </c>
      <c r="J205" s="205">
        <v>0</v>
      </c>
      <c r="K205" s="352"/>
      <c r="L205" s="137">
        <f aca="true" t="shared" si="3" ref="L205:L223">K205+J205</f>
        <v>0</v>
      </c>
      <c r="M205" s="143">
        <v>0</v>
      </c>
      <c r="N205" s="143">
        <v>0</v>
      </c>
    </row>
    <row r="206" spans="1:14" ht="12.75">
      <c r="A206" s="23">
        <v>8</v>
      </c>
      <c r="B206" s="24">
        <v>1</v>
      </c>
      <c r="C206" s="24">
        <v>0</v>
      </c>
      <c r="D206" s="25">
        <v>141</v>
      </c>
      <c r="E206" s="77" t="s">
        <v>154</v>
      </c>
      <c r="F206" s="160" t="s">
        <v>23</v>
      </c>
      <c r="G206" s="36" t="s">
        <v>262</v>
      </c>
      <c r="H206" s="296">
        <v>486.66</v>
      </c>
      <c r="I206" s="296">
        <v>520</v>
      </c>
      <c r="J206" s="205">
        <v>0</v>
      </c>
      <c r="K206" s="352"/>
      <c r="L206" s="137">
        <f t="shared" si="3"/>
        <v>0</v>
      </c>
      <c r="M206" s="143">
        <v>0</v>
      </c>
      <c r="N206" s="143">
        <v>0</v>
      </c>
    </row>
    <row r="207" spans="1:14" s="32" customFormat="1" ht="12.75">
      <c r="A207" s="26">
        <v>4</v>
      </c>
      <c r="B207" s="27">
        <v>5</v>
      </c>
      <c r="C207" s="27">
        <v>1</v>
      </c>
      <c r="D207" s="28"/>
      <c r="E207" s="76" t="s">
        <v>154</v>
      </c>
      <c r="F207" s="78" t="s">
        <v>21</v>
      </c>
      <c r="G207" s="36" t="s">
        <v>220</v>
      </c>
      <c r="H207" s="270">
        <v>0</v>
      </c>
      <c r="I207" s="270">
        <v>0</v>
      </c>
      <c r="J207" s="199">
        <v>1000</v>
      </c>
      <c r="K207" s="365"/>
      <c r="L207" s="137">
        <f t="shared" si="3"/>
        <v>1000</v>
      </c>
      <c r="M207" s="92">
        <v>1000</v>
      </c>
      <c r="N207" s="92">
        <v>1000</v>
      </c>
    </row>
    <row r="208" spans="1:14" s="32" customFormat="1" ht="12.75">
      <c r="A208" s="26"/>
      <c r="B208" s="27"/>
      <c r="C208" s="27"/>
      <c r="D208" s="28">
        <v>41</v>
      </c>
      <c r="E208" s="76" t="s">
        <v>257</v>
      </c>
      <c r="F208" s="78" t="s">
        <v>21</v>
      </c>
      <c r="G208" s="36" t="s">
        <v>258</v>
      </c>
      <c r="H208" s="270">
        <v>15000</v>
      </c>
      <c r="I208" s="270">
        <v>0</v>
      </c>
      <c r="J208" s="199">
        <v>0</v>
      </c>
      <c r="K208" s="365"/>
      <c r="L208" s="137">
        <f t="shared" si="3"/>
        <v>0</v>
      </c>
      <c r="M208" s="92">
        <v>0</v>
      </c>
      <c r="N208" s="92">
        <v>0</v>
      </c>
    </row>
    <row r="209" spans="1:14" s="32" customFormat="1" ht="12.75">
      <c r="A209" s="26"/>
      <c r="B209" s="27"/>
      <c r="C209" s="27"/>
      <c r="D209" s="28">
        <v>41</v>
      </c>
      <c r="E209" s="76" t="s">
        <v>259</v>
      </c>
      <c r="F209" s="78" t="s">
        <v>36</v>
      </c>
      <c r="G209" s="36" t="s">
        <v>260</v>
      </c>
      <c r="H209" s="270">
        <v>3900</v>
      </c>
      <c r="I209" s="270">
        <v>0</v>
      </c>
      <c r="J209" s="199">
        <v>0</v>
      </c>
      <c r="K209" s="365"/>
      <c r="L209" s="137">
        <f t="shared" si="3"/>
        <v>0</v>
      </c>
      <c r="M209" s="92">
        <v>0</v>
      </c>
      <c r="N209" s="92">
        <v>0</v>
      </c>
    </row>
    <row r="210" spans="1:14" s="32" customFormat="1" ht="12.75">
      <c r="A210" s="26">
        <v>8</v>
      </c>
      <c r="B210" s="27">
        <v>2</v>
      </c>
      <c r="C210" s="27">
        <v>0</v>
      </c>
      <c r="D210" s="28"/>
      <c r="E210" s="76" t="s">
        <v>154</v>
      </c>
      <c r="F210" s="78" t="s">
        <v>23</v>
      </c>
      <c r="G210" s="36" t="s">
        <v>219</v>
      </c>
      <c r="H210" s="270">
        <v>0</v>
      </c>
      <c r="I210" s="270">
        <v>0</v>
      </c>
      <c r="J210" s="199">
        <v>0</v>
      </c>
      <c r="K210" s="365"/>
      <c r="L210" s="137">
        <f t="shared" si="3"/>
        <v>0</v>
      </c>
      <c r="M210" s="92">
        <v>0</v>
      </c>
      <c r="N210" s="92">
        <v>0</v>
      </c>
    </row>
    <row r="211" spans="1:14" s="32" customFormat="1" ht="12.75">
      <c r="A211" s="26">
        <v>8</v>
      </c>
      <c r="B211" s="27">
        <v>2</v>
      </c>
      <c r="C211" s="27">
        <v>0</v>
      </c>
      <c r="D211" s="28"/>
      <c r="E211" s="76" t="s">
        <v>229</v>
      </c>
      <c r="F211" s="78" t="s">
        <v>23</v>
      </c>
      <c r="G211" s="36" t="s">
        <v>230</v>
      </c>
      <c r="H211" s="270">
        <v>0</v>
      </c>
      <c r="I211" s="270">
        <v>0</v>
      </c>
      <c r="J211" s="199">
        <v>0</v>
      </c>
      <c r="K211" s="365"/>
      <c r="L211" s="137">
        <f t="shared" si="3"/>
        <v>0</v>
      </c>
      <c r="M211" s="92">
        <v>0</v>
      </c>
      <c r="N211" s="92">
        <v>0</v>
      </c>
    </row>
    <row r="212" spans="1:14" s="32" customFormat="1" ht="12.75">
      <c r="A212" s="26"/>
      <c r="B212" s="27"/>
      <c r="C212" s="27"/>
      <c r="D212" s="28"/>
      <c r="E212" s="76" t="s">
        <v>229</v>
      </c>
      <c r="F212" s="78" t="s">
        <v>23</v>
      </c>
      <c r="G212" s="36" t="s">
        <v>231</v>
      </c>
      <c r="H212" s="270">
        <v>10959.89</v>
      </c>
      <c r="I212" s="270">
        <v>488.22</v>
      </c>
      <c r="J212" s="199">
        <v>1000</v>
      </c>
      <c r="K212" s="365"/>
      <c r="L212" s="137">
        <f t="shared" si="3"/>
        <v>1000</v>
      </c>
      <c r="M212" s="92">
        <v>1000</v>
      </c>
      <c r="N212" s="92">
        <v>1000</v>
      </c>
    </row>
    <row r="213" spans="1:14" s="32" customFormat="1" ht="12.75">
      <c r="A213" s="26">
        <v>5</v>
      </c>
      <c r="B213" s="27">
        <v>2</v>
      </c>
      <c r="C213" s="27">
        <v>0</v>
      </c>
      <c r="D213" s="28"/>
      <c r="E213" s="76"/>
      <c r="F213" s="78"/>
      <c r="G213" s="36" t="s">
        <v>247</v>
      </c>
      <c r="H213" s="270">
        <v>9554.95</v>
      </c>
      <c r="I213" s="270">
        <v>4215.25</v>
      </c>
      <c r="J213" s="199">
        <v>1500</v>
      </c>
      <c r="K213" s="365"/>
      <c r="L213" s="137">
        <f t="shared" si="3"/>
        <v>1500</v>
      </c>
      <c r="M213" s="92">
        <v>1500</v>
      </c>
      <c r="N213" s="92">
        <v>1500</v>
      </c>
    </row>
    <row r="214" spans="1:14" s="32" customFormat="1" ht="12.75">
      <c r="A214" s="26"/>
      <c r="B214" s="27"/>
      <c r="C214" s="27"/>
      <c r="D214" s="28"/>
      <c r="E214" s="76"/>
      <c r="F214" s="78"/>
      <c r="G214" s="36" t="s">
        <v>232</v>
      </c>
      <c r="H214" s="270">
        <v>0</v>
      </c>
      <c r="I214" s="270">
        <v>1500</v>
      </c>
      <c r="J214" s="199">
        <v>0</v>
      </c>
      <c r="K214" s="365"/>
      <c r="L214" s="137">
        <f t="shared" si="3"/>
        <v>0</v>
      </c>
      <c r="M214" s="92">
        <v>0</v>
      </c>
      <c r="N214" s="92">
        <v>0</v>
      </c>
    </row>
    <row r="215" spans="1:14" s="32" customFormat="1" ht="12.75">
      <c r="A215" s="26"/>
      <c r="B215" s="27"/>
      <c r="C215" s="27"/>
      <c r="D215" s="28"/>
      <c r="E215" s="76"/>
      <c r="F215" s="78"/>
      <c r="G215" s="36" t="s">
        <v>309</v>
      </c>
      <c r="H215" s="270">
        <v>0</v>
      </c>
      <c r="I215" s="270">
        <v>0</v>
      </c>
      <c r="J215" s="199">
        <v>4119</v>
      </c>
      <c r="K215" s="365"/>
      <c r="L215" s="137">
        <f t="shared" si="3"/>
        <v>4119</v>
      </c>
      <c r="M215" s="92">
        <v>0</v>
      </c>
      <c r="N215" s="92">
        <v>0</v>
      </c>
    </row>
    <row r="216" spans="1:14" s="32" customFormat="1" ht="12.75">
      <c r="A216" s="26"/>
      <c r="B216" s="27"/>
      <c r="C216" s="27"/>
      <c r="D216" s="28"/>
      <c r="E216" s="76"/>
      <c r="F216" s="78"/>
      <c r="G216" s="36" t="s">
        <v>267</v>
      </c>
      <c r="H216" s="270">
        <v>0</v>
      </c>
      <c r="I216" s="270">
        <v>0</v>
      </c>
      <c r="J216" s="199">
        <v>0</v>
      </c>
      <c r="K216" s="365"/>
      <c r="L216" s="137">
        <f t="shared" si="3"/>
        <v>0</v>
      </c>
      <c r="M216" s="92">
        <v>0</v>
      </c>
      <c r="N216" s="92">
        <v>0</v>
      </c>
    </row>
    <row r="217" spans="1:14" s="32" customFormat="1" ht="12.75">
      <c r="A217" s="26"/>
      <c r="B217" s="27"/>
      <c r="C217" s="27"/>
      <c r="D217" s="28"/>
      <c r="E217" s="76"/>
      <c r="F217" s="78"/>
      <c r="G217" s="36" t="s">
        <v>241</v>
      </c>
      <c r="H217" s="270">
        <v>0</v>
      </c>
      <c r="I217" s="270">
        <v>0</v>
      </c>
      <c r="J217" s="199">
        <v>1000</v>
      </c>
      <c r="K217" s="365"/>
      <c r="L217" s="137">
        <f t="shared" si="3"/>
        <v>1000</v>
      </c>
      <c r="M217" s="92">
        <v>1000</v>
      </c>
      <c r="N217" s="92">
        <v>1000</v>
      </c>
    </row>
    <row r="218" spans="1:14" s="32" customFormat="1" ht="12.75">
      <c r="A218" s="26">
        <v>9</v>
      </c>
      <c r="B218" s="27">
        <v>1</v>
      </c>
      <c r="C218" s="27">
        <v>1</v>
      </c>
      <c r="D218" s="28">
        <v>41</v>
      </c>
      <c r="E218" s="76" t="s">
        <v>154</v>
      </c>
      <c r="F218" s="78" t="s">
        <v>23</v>
      </c>
      <c r="G218" s="165" t="s">
        <v>239</v>
      </c>
      <c r="H218" s="270">
        <v>44409.9</v>
      </c>
      <c r="I218" s="270">
        <v>9389.12</v>
      </c>
      <c r="J218" s="199">
        <v>17100</v>
      </c>
      <c r="K218" s="365"/>
      <c r="L218" s="137">
        <f t="shared" si="3"/>
        <v>17100</v>
      </c>
      <c r="M218" s="92">
        <v>17100</v>
      </c>
      <c r="N218" s="92">
        <v>17100</v>
      </c>
    </row>
    <row r="219" spans="1:14" s="32" customFormat="1" ht="12.75">
      <c r="A219" s="26"/>
      <c r="B219" s="27"/>
      <c r="C219" s="27"/>
      <c r="D219" s="28"/>
      <c r="E219" s="76"/>
      <c r="F219" s="78"/>
      <c r="G219" s="36" t="s">
        <v>234</v>
      </c>
      <c r="H219" s="270">
        <v>0</v>
      </c>
      <c r="I219" s="270">
        <v>19662.25</v>
      </c>
      <c r="J219" s="199">
        <v>19371</v>
      </c>
      <c r="K219" s="365">
        <v>5000</v>
      </c>
      <c r="L219" s="137">
        <f t="shared" si="3"/>
        <v>24371</v>
      </c>
      <c r="M219" s="92">
        <v>3200</v>
      </c>
      <c r="N219" s="92">
        <v>3200</v>
      </c>
    </row>
    <row r="220" spans="1:14" s="32" customFormat="1" ht="12.75">
      <c r="A220" s="26"/>
      <c r="B220" s="27"/>
      <c r="C220" s="27"/>
      <c r="D220" s="28"/>
      <c r="E220" s="76"/>
      <c r="F220" s="78"/>
      <c r="G220" s="36" t="s">
        <v>235</v>
      </c>
      <c r="H220" s="270">
        <v>0</v>
      </c>
      <c r="I220" s="270">
        <v>2960.4</v>
      </c>
      <c r="J220" s="199">
        <v>0</v>
      </c>
      <c r="K220" s="365">
        <v>5770</v>
      </c>
      <c r="L220" s="137">
        <f t="shared" si="3"/>
        <v>5770</v>
      </c>
      <c r="M220" s="92">
        <v>0</v>
      </c>
      <c r="N220" s="92">
        <v>0</v>
      </c>
    </row>
    <row r="221" spans="1:14" s="32" customFormat="1" ht="12.75">
      <c r="A221" s="79"/>
      <c r="B221" s="80"/>
      <c r="C221" s="80"/>
      <c r="D221" s="81"/>
      <c r="E221" s="82"/>
      <c r="F221" s="83"/>
      <c r="G221" s="84" t="s">
        <v>160</v>
      </c>
      <c r="H221" s="299">
        <f>SUM(H205:H220)</f>
        <v>95426.34</v>
      </c>
      <c r="I221" s="299">
        <f>SUM(I205:I220)</f>
        <v>38735.24</v>
      </c>
      <c r="J221" s="192">
        <f>SUM(J205:J220)</f>
        <v>45090</v>
      </c>
      <c r="K221" s="356">
        <f>K219+K220</f>
        <v>10770</v>
      </c>
      <c r="L221" s="137">
        <f t="shared" si="3"/>
        <v>55860</v>
      </c>
      <c r="M221" s="148">
        <f>SUM(M205:M220)</f>
        <v>24800</v>
      </c>
      <c r="N221" s="148">
        <f>SUM(N205:N220)</f>
        <v>24800</v>
      </c>
    </row>
    <row r="222" spans="1:14" ht="12.75">
      <c r="A222" s="184"/>
      <c r="B222" s="185"/>
      <c r="C222" s="185"/>
      <c r="D222" s="186"/>
      <c r="E222" s="187"/>
      <c r="F222" s="188"/>
      <c r="G222" s="189"/>
      <c r="H222" s="313"/>
      <c r="I222" s="313"/>
      <c r="J222" s="214"/>
      <c r="K222" s="415"/>
      <c r="L222" s="210"/>
      <c r="M222" s="159"/>
      <c r="N222" s="159"/>
    </row>
    <row r="223" spans="1:14" ht="12.75">
      <c r="A223" s="23"/>
      <c r="B223" s="24"/>
      <c r="C223" s="24"/>
      <c r="D223" s="25"/>
      <c r="E223" s="34"/>
      <c r="F223" s="38"/>
      <c r="G223" s="36" t="s">
        <v>155</v>
      </c>
      <c r="H223" s="297">
        <f>H221+H202+H194</f>
        <v>1334933.59</v>
      </c>
      <c r="I223" s="297">
        <f>I221+I202+I194</f>
        <v>1418797.6199999999</v>
      </c>
      <c r="J223" s="140">
        <f>J194+J202+J221</f>
        <v>1348821</v>
      </c>
      <c r="K223" s="353">
        <f>K221+K194+K202</f>
        <v>56041</v>
      </c>
      <c r="L223" s="137">
        <f t="shared" si="3"/>
        <v>1404862</v>
      </c>
      <c r="M223" s="129">
        <f>M194+M202+M221</f>
        <v>1314017</v>
      </c>
      <c r="N223" s="129">
        <f>N194+N202+N221</f>
        <v>1314017</v>
      </c>
    </row>
    <row r="224" spans="1:14" ht="13.5" thickBot="1">
      <c r="A224" s="176"/>
      <c r="B224" s="481"/>
      <c r="C224" s="482"/>
      <c r="D224" s="497"/>
      <c r="E224" s="497"/>
      <c r="F224" s="497"/>
      <c r="G224" s="497"/>
      <c r="H224" s="483"/>
      <c r="I224" s="405"/>
      <c r="J224" s="484"/>
      <c r="K224" s="485"/>
      <c r="L224" s="486"/>
      <c r="M224" s="483"/>
      <c r="N224" s="483"/>
    </row>
    <row r="225" spans="1:14" ht="12.75">
      <c r="A225" s="110"/>
      <c r="B225" s="110"/>
      <c r="C225" s="110"/>
      <c r="D225" s="110"/>
      <c r="E225" s="103"/>
      <c r="F225" s="114"/>
      <c r="G225" s="112"/>
      <c r="H225" s="105"/>
      <c r="I225" s="406"/>
      <c r="J225" s="113"/>
      <c r="K225" s="343"/>
      <c r="L225" s="411"/>
      <c r="M225" s="105"/>
      <c r="N225" s="105"/>
    </row>
    <row r="226" spans="1:14" ht="12.75">
      <c r="A226" s="110"/>
      <c r="B226" s="110"/>
      <c r="C226" s="110"/>
      <c r="D226" s="110"/>
      <c r="E226" s="103"/>
      <c r="F226" s="114"/>
      <c r="G226" s="122" t="s">
        <v>311</v>
      </c>
      <c r="H226" s="105"/>
      <c r="I226" s="406"/>
      <c r="J226" s="113"/>
      <c r="K226" s="343"/>
      <c r="L226" s="411"/>
      <c r="M226" s="105"/>
      <c r="N226" s="105"/>
    </row>
    <row r="227" spans="1:14" ht="12.75">
      <c r="A227" s="110"/>
      <c r="B227" s="110"/>
      <c r="C227" s="110"/>
      <c r="D227" s="110"/>
      <c r="E227" s="103"/>
      <c r="F227" s="104"/>
      <c r="G227" s="122" t="s">
        <v>312</v>
      </c>
      <c r="H227" s="105"/>
      <c r="I227" s="406"/>
      <c r="J227" s="113"/>
      <c r="K227" s="343"/>
      <c r="L227" s="411"/>
      <c r="M227" s="105"/>
      <c r="N227" s="105"/>
    </row>
    <row r="228" spans="1:14" ht="12.75">
      <c r="A228" s="110"/>
      <c r="B228" s="110"/>
      <c r="C228" s="110"/>
      <c r="D228" s="110"/>
      <c r="E228" s="103"/>
      <c r="F228" s="104"/>
      <c r="G228" s="122" t="s">
        <v>315</v>
      </c>
      <c r="H228" s="105"/>
      <c r="I228" s="406"/>
      <c r="J228" s="113"/>
      <c r="K228" s="343"/>
      <c r="L228" s="411"/>
      <c r="M228" s="105"/>
      <c r="N228" s="105"/>
    </row>
    <row r="229" spans="1:14" ht="12.75">
      <c r="A229" s="110"/>
      <c r="B229" s="110"/>
      <c r="C229" s="110"/>
      <c r="D229" s="110"/>
      <c r="E229" s="103"/>
      <c r="F229" s="104"/>
      <c r="G229" s="112"/>
      <c r="H229" s="105"/>
      <c r="I229" s="406"/>
      <c r="J229" s="113"/>
      <c r="K229" s="343"/>
      <c r="L229" s="411"/>
      <c r="M229" s="105"/>
      <c r="N229" s="105"/>
    </row>
    <row r="230" spans="1:14" ht="12.75">
      <c r="A230" s="110"/>
      <c r="B230" s="110"/>
      <c r="C230" s="110"/>
      <c r="D230" s="110"/>
      <c r="E230" s="103"/>
      <c r="F230" s="104"/>
      <c r="G230" s="112"/>
      <c r="H230" s="105"/>
      <c r="I230" s="406"/>
      <c r="J230" s="113"/>
      <c r="K230" s="343"/>
      <c r="L230" s="411"/>
      <c r="M230" s="105"/>
      <c r="N230" s="105"/>
    </row>
    <row r="231" spans="1:14" ht="12.75">
      <c r="A231" s="110"/>
      <c r="B231" s="110"/>
      <c r="C231" s="110"/>
      <c r="D231" s="110"/>
      <c r="E231" s="103"/>
      <c r="F231" s="104"/>
      <c r="G231" s="112"/>
      <c r="H231" s="105"/>
      <c r="I231" s="406"/>
      <c r="J231" s="113"/>
      <c r="K231" s="343"/>
      <c r="L231" s="411"/>
      <c r="M231" s="105"/>
      <c r="N231" s="105"/>
    </row>
    <row r="232" spans="1:14" ht="12.75">
      <c r="A232" s="110"/>
      <c r="B232" s="110"/>
      <c r="C232" s="110"/>
      <c r="D232" s="110"/>
      <c r="E232" s="103"/>
      <c r="F232" s="104"/>
      <c r="G232" s="112"/>
      <c r="H232" s="105"/>
      <c r="I232" s="406"/>
      <c r="J232" s="113"/>
      <c r="K232" s="343"/>
      <c r="L232" s="411"/>
      <c r="M232" s="105"/>
      <c r="N232" s="105"/>
    </row>
    <row r="233" spans="1:14" ht="12.75">
      <c r="A233" s="110"/>
      <c r="B233" s="110"/>
      <c r="C233" s="110"/>
      <c r="D233" s="110"/>
      <c r="E233" s="103"/>
      <c r="F233" s="104"/>
      <c r="G233" s="112"/>
      <c r="H233" s="105"/>
      <c r="I233" s="406"/>
      <c r="J233" s="113"/>
      <c r="K233" s="343"/>
      <c r="L233" s="411"/>
      <c r="M233" s="105"/>
      <c r="N233" s="105"/>
    </row>
    <row r="234" spans="1:14" ht="12.75">
      <c r="A234" s="110"/>
      <c r="B234" s="110"/>
      <c r="C234" s="110"/>
      <c r="D234" s="110"/>
      <c r="E234" s="103"/>
      <c r="F234" s="104"/>
      <c r="G234" s="112"/>
      <c r="H234" s="105"/>
      <c r="I234" s="406"/>
      <c r="J234" s="113"/>
      <c r="K234" s="343"/>
      <c r="L234" s="411"/>
      <c r="M234" s="105"/>
      <c r="N234" s="105"/>
    </row>
    <row r="235" spans="1:14" ht="12.75">
      <c r="A235" s="116"/>
      <c r="B235" s="116"/>
      <c r="C235" s="116"/>
      <c r="D235" s="117"/>
      <c r="E235" s="118"/>
      <c r="F235" s="115"/>
      <c r="G235" s="115"/>
      <c r="H235" s="37"/>
      <c r="I235" s="407"/>
      <c r="J235" s="215"/>
      <c r="K235" s="344"/>
      <c r="L235" s="412"/>
      <c r="M235" s="37"/>
      <c r="N235" s="37"/>
    </row>
    <row r="236" spans="1:14" ht="12.75">
      <c r="A236" s="110"/>
      <c r="B236" s="110"/>
      <c r="C236" s="110"/>
      <c r="D236" s="110"/>
      <c r="E236" s="106"/>
      <c r="F236" s="111"/>
      <c r="G236" s="111"/>
      <c r="H236" s="37"/>
      <c r="I236" s="407"/>
      <c r="J236" s="215"/>
      <c r="K236" s="344"/>
      <c r="L236" s="412"/>
      <c r="M236" s="37"/>
      <c r="N236" s="37"/>
    </row>
    <row r="237" spans="1:14" ht="12.75">
      <c r="A237" s="110"/>
      <c r="B237" s="110"/>
      <c r="C237" s="110"/>
      <c r="D237" s="110"/>
      <c r="E237" s="106"/>
      <c r="F237" s="104"/>
      <c r="G237" s="112"/>
      <c r="H237" s="105"/>
      <c r="I237" s="406"/>
      <c r="J237" s="113"/>
      <c r="K237" s="343"/>
      <c r="L237" s="411"/>
      <c r="M237" s="105"/>
      <c r="N237" s="105"/>
    </row>
    <row r="238" spans="1:14" ht="12.75">
      <c r="A238" s="110"/>
      <c r="B238" s="110"/>
      <c r="C238" s="110"/>
      <c r="D238" s="110"/>
      <c r="E238" s="106"/>
      <c r="F238" s="104"/>
      <c r="G238" s="112"/>
      <c r="H238" s="105"/>
      <c r="I238" s="406"/>
      <c r="J238" s="113"/>
      <c r="K238" s="343"/>
      <c r="L238" s="411"/>
      <c r="M238" s="105"/>
      <c r="N238" s="105"/>
    </row>
    <row r="239" spans="1:14" ht="12.75">
      <c r="A239" s="116"/>
      <c r="B239" s="116"/>
      <c r="C239" s="116"/>
      <c r="D239" s="498"/>
      <c r="E239" s="498"/>
      <c r="F239" s="498"/>
      <c r="G239" s="498"/>
      <c r="H239" s="152"/>
      <c r="I239" s="406"/>
      <c r="J239" s="216"/>
      <c r="K239" s="345"/>
      <c r="L239" s="413"/>
      <c r="M239" s="152"/>
      <c r="N239" s="152"/>
    </row>
    <row r="240" spans="1:14" ht="12.75">
      <c r="A240" s="110"/>
      <c r="B240" s="110"/>
      <c r="C240" s="110"/>
      <c r="D240" s="110"/>
      <c r="E240" s="106"/>
      <c r="F240" s="111"/>
      <c r="G240" s="111"/>
      <c r="H240" s="105"/>
      <c r="I240" s="406"/>
      <c r="J240" s="113"/>
      <c r="K240" s="343"/>
      <c r="L240" s="411"/>
      <c r="M240" s="105"/>
      <c r="N240" s="105"/>
    </row>
    <row r="241" spans="1:14" ht="12.75">
      <c r="A241" s="110"/>
      <c r="B241" s="110"/>
      <c r="C241" s="110"/>
      <c r="D241" s="110"/>
      <c r="E241" s="106"/>
      <c r="F241" s="104"/>
      <c r="G241" s="112"/>
      <c r="H241" s="105"/>
      <c r="I241" s="406"/>
      <c r="J241" s="113"/>
      <c r="K241" s="343"/>
      <c r="L241" s="411"/>
      <c r="M241" s="105"/>
      <c r="N241" s="105"/>
    </row>
    <row r="242" spans="1:14" ht="12.75">
      <c r="A242" s="107"/>
      <c r="B242" s="107"/>
      <c r="C242" s="107"/>
      <c r="D242" s="107"/>
      <c r="E242" s="2"/>
      <c r="F242" s="2"/>
      <c r="G242" s="2"/>
      <c r="H242" s="108"/>
      <c r="J242" s="109"/>
      <c r="K242" s="346"/>
      <c r="L242" s="414"/>
      <c r="M242" s="108"/>
      <c r="N242" s="108"/>
    </row>
    <row r="243" spans="1:14" ht="12.75">
      <c r="A243" s="107"/>
      <c r="B243" s="107"/>
      <c r="C243" s="107"/>
      <c r="D243" s="107"/>
      <c r="E243" s="2"/>
      <c r="F243" s="2"/>
      <c r="G243" s="2"/>
      <c r="H243" s="108"/>
      <c r="J243" s="109"/>
      <c r="K243" s="346"/>
      <c r="L243" s="414"/>
      <c r="M243" s="108"/>
      <c r="N243" s="108"/>
    </row>
    <row r="244" spans="1:14" ht="12.75">
      <c r="A244" s="107"/>
      <c r="B244" s="107"/>
      <c r="C244" s="107"/>
      <c r="D244" s="107"/>
      <c r="E244" s="2"/>
      <c r="F244" s="2"/>
      <c r="G244" s="2"/>
      <c r="H244" s="108"/>
      <c r="J244" s="109"/>
      <c r="K244" s="346"/>
      <c r="L244" s="414"/>
      <c r="M244" s="108"/>
      <c r="N244" s="108"/>
    </row>
    <row r="245" spans="1:14" ht="12.75">
      <c r="A245" s="107"/>
      <c r="B245" s="107"/>
      <c r="C245" s="107"/>
      <c r="D245" s="107"/>
      <c r="E245" s="2"/>
      <c r="F245" s="2"/>
      <c r="G245" s="2"/>
      <c r="H245" s="108"/>
      <c r="J245" s="109"/>
      <c r="K245" s="346"/>
      <c r="L245" s="414"/>
      <c r="M245" s="108"/>
      <c r="N245" s="108"/>
    </row>
    <row r="246" spans="1:14" ht="12.75">
      <c r="A246" s="107"/>
      <c r="B246" s="107"/>
      <c r="C246" s="107"/>
      <c r="D246" s="107"/>
      <c r="E246" s="2"/>
      <c r="F246" s="2"/>
      <c r="G246" s="2"/>
      <c r="H246" s="108"/>
      <c r="J246" s="109"/>
      <c r="K246" s="346"/>
      <c r="L246" s="414"/>
      <c r="M246" s="108"/>
      <c r="N246" s="108"/>
    </row>
    <row r="247" spans="1:14" ht="12.75">
      <c r="A247" s="107"/>
      <c r="B247" s="107"/>
      <c r="C247" s="107"/>
      <c r="D247" s="107"/>
      <c r="E247" s="2"/>
      <c r="F247" s="2"/>
      <c r="G247" s="2"/>
      <c r="H247" s="108"/>
      <c r="J247" s="109"/>
      <c r="K247" s="346"/>
      <c r="L247" s="414"/>
      <c r="M247" s="108"/>
      <c r="N247" s="108"/>
    </row>
    <row r="248" spans="1:14" ht="12.75">
      <c r="A248" s="107"/>
      <c r="B248" s="107"/>
      <c r="C248" s="107"/>
      <c r="D248" s="107"/>
      <c r="E248" s="2"/>
      <c r="F248" s="2"/>
      <c r="G248" s="2"/>
      <c r="H248" s="108"/>
      <c r="J248" s="109"/>
      <c r="K248" s="346"/>
      <c r="L248" s="414"/>
      <c r="M248" s="108"/>
      <c r="N248" s="108"/>
    </row>
    <row r="249" spans="1:14" ht="12.75">
      <c r="A249" s="107"/>
      <c r="B249" s="107"/>
      <c r="C249" s="107"/>
      <c r="D249" s="107"/>
      <c r="E249" s="2"/>
      <c r="F249" s="2"/>
      <c r="G249" s="2"/>
      <c r="H249" s="108"/>
      <c r="J249" s="109"/>
      <c r="K249" s="346"/>
      <c r="L249" s="414"/>
      <c r="M249" s="108"/>
      <c r="N249" s="108"/>
    </row>
    <row r="250" spans="1:14" ht="12.75">
      <c r="A250" s="107"/>
      <c r="B250" s="107"/>
      <c r="C250" s="107"/>
      <c r="D250" s="107"/>
      <c r="E250" s="2"/>
      <c r="F250" s="2"/>
      <c r="G250" s="2"/>
      <c r="H250" s="108"/>
      <c r="J250" s="109"/>
      <c r="K250" s="346"/>
      <c r="L250" s="414"/>
      <c r="M250" s="108"/>
      <c r="N250" s="108"/>
    </row>
    <row r="251" spans="1:14" ht="12.75">
      <c r="A251" s="107"/>
      <c r="B251" s="107"/>
      <c r="C251" s="107"/>
      <c r="D251" s="107"/>
      <c r="E251" s="2"/>
      <c r="F251" s="2"/>
      <c r="G251" s="2"/>
      <c r="H251" s="108"/>
      <c r="J251" s="109"/>
      <c r="K251" s="346"/>
      <c r="L251" s="414"/>
      <c r="M251" s="108"/>
      <c r="N251" s="108"/>
    </row>
    <row r="252" spans="1:14" ht="12.75">
      <c r="A252" s="107"/>
      <c r="B252" s="107"/>
      <c r="C252" s="107"/>
      <c r="D252" s="107"/>
      <c r="E252" s="2"/>
      <c r="F252" s="2"/>
      <c r="G252" s="2"/>
      <c r="H252" s="108"/>
      <c r="J252" s="109"/>
      <c r="K252" s="346"/>
      <c r="L252" s="414"/>
      <c r="M252" s="108"/>
      <c r="N252" s="108"/>
    </row>
    <row r="253" spans="1:14" ht="12.75">
      <c r="A253" s="107"/>
      <c r="B253" s="107"/>
      <c r="C253" s="107"/>
      <c r="D253" s="107"/>
      <c r="E253" s="2"/>
      <c r="F253" s="2"/>
      <c r="G253" s="2"/>
      <c r="H253" s="108"/>
      <c r="J253" s="109"/>
      <c r="K253" s="346"/>
      <c r="L253" s="414"/>
      <c r="M253" s="108"/>
      <c r="N253" s="108"/>
    </row>
    <row r="254" spans="1:14" ht="12.75">
      <c r="A254" s="107"/>
      <c r="B254" s="107"/>
      <c r="C254" s="107"/>
      <c r="D254" s="107"/>
      <c r="E254" s="2"/>
      <c r="F254" s="2"/>
      <c r="G254" s="2"/>
      <c r="H254" s="108"/>
      <c r="J254" s="109"/>
      <c r="K254" s="346"/>
      <c r="L254" s="414"/>
      <c r="M254" s="108"/>
      <c r="N254" s="108"/>
    </row>
    <row r="255" spans="1:14" ht="12.75">
      <c r="A255" s="107"/>
      <c r="B255" s="107"/>
      <c r="C255" s="107"/>
      <c r="D255" s="107"/>
      <c r="E255" s="2"/>
      <c r="F255" s="2"/>
      <c r="G255" s="2"/>
      <c r="H255" s="108"/>
      <c r="J255" s="109"/>
      <c r="K255" s="346"/>
      <c r="L255" s="414"/>
      <c r="M255" s="108"/>
      <c r="N255" s="108"/>
    </row>
    <row r="256" spans="1:14" ht="12.75">
      <c r="A256" s="107"/>
      <c r="B256" s="107"/>
      <c r="C256" s="107"/>
      <c r="D256" s="107"/>
      <c r="E256" s="2"/>
      <c r="F256" s="2"/>
      <c r="G256" s="2"/>
      <c r="H256" s="108"/>
      <c r="J256" s="109"/>
      <c r="K256" s="346"/>
      <c r="L256" s="414"/>
      <c r="M256" s="108"/>
      <c r="N256" s="108"/>
    </row>
    <row r="257" spans="1:14" ht="12.75">
      <c r="A257" s="107"/>
      <c r="B257" s="107"/>
      <c r="C257" s="107"/>
      <c r="D257" s="107"/>
      <c r="E257" s="2"/>
      <c r="F257" s="2"/>
      <c r="G257" s="2"/>
      <c r="H257" s="108"/>
      <c r="J257" s="109"/>
      <c r="K257" s="346"/>
      <c r="L257" s="414"/>
      <c r="M257" s="108"/>
      <c r="N257" s="108"/>
    </row>
    <row r="258" spans="1:14" ht="12.75">
      <c r="A258" s="107"/>
      <c r="B258" s="107"/>
      <c r="C258" s="107"/>
      <c r="D258" s="107"/>
      <c r="E258" s="2"/>
      <c r="F258" s="2"/>
      <c r="G258" s="2"/>
      <c r="H258" s="108"/>
      <c r="J258" s="109"/>
      <c r="K258" s="346"/>
      <c r="L258" s="414"/>
      <c r="M258" s="108"/>
      <c r="N258" s="108"/>
    </row>
    <row r="259" spans="1:14" ht="12.75">
      <c r="A259" s="107"/>
      <c r="B259" s="107"/>
      <c r="C259" s="107"/>
      <c r="D259" s="107"/>
      <c r="E259" s="2"/>
      <c r="F259" s="2"/>
      <c r="G259" s="2"/>
      <c r="H259" s="108"/>
      <c r="J259" s="109"/>
      <c r="K259" s="346"/>
      <c r="L259" s="414"/>
      <c r="M259" s="108"/>
      <c r="N259" s="108"/>
    </row>
    <row r="260" spans="1:14" ht="12.75">
      <c r="A260" s="107"/>
      <c r="B260" s="107"/>
      <c r="C260" s="107"/>
      <c r="D260" s="107"/>
      <c r="E260" s="2"/>
      <c r="F260" s="2"/>
      <c r="G260" s="2"/>
      <c r="H260" s="108"/>
      <c r="J260" s="109"/>
      <c r="K260" s="346"/>
      <c r="L260" s="414"/>
      <c r="M260" s="108"/>
      <c r="N260" s="108"/>
    </row>
    <row r="261" spans="1:14" ht="12.75">
      <c r="A261" s="107"/>
      <c r="B261" s="107"/>
      <c r="C261" s="107"/>
      <c r="D261" s="107"/>
      <c r="E261" s="2"/>
      <c r="F261" s="2"/>
      <c r="G261" s="2"/>
      <c r="H261" s="108"/>
      <c r="J261" s="109"/>
      <c r="K261" s="346"/>
      <c r="L261" s="414"/>
      <c r="M261" s="108"/>
      <c r="N261" s="108"/>
    </row>
    <row r="262" spans="1:14" ht="12.75">
      <c r="A262" s="107"/>
      <c r="B262" s="107"/>
      <c r="C262" s="107"/>
      <c r="D262" s="107"/>
      <c r="E262" s="2"/>
      <c r="F262" s="2"/>
      <c r="G262" s="2"/>
      <c r="H262" s="108"/>
      <c r="J262" s="109"/>
      <c r="K262" s="346"/>
      <c r="L262" s="414"/>
      <c r="M262" s="108"/>
      <c r="N262" s="108"/>
    </row>
    <row r="263" spans="1:14" ht="12.75">
      <c r="A263" s="107"/>
      <c r="B263" s="107"/>
      <c r="C263" s="107"/>
      <c r="D263" s="107"/>
      <c r="E263" s="2"/>
      <c r="F263" s="2"/>
      <c r="G263" s="2"/>
      <c r="H263" s="108"/>
      <c r="J263" s="109"/>
      <c r="K263" s="346"/>
      <c r="L263" s="414"/>
      <c r="M263" s="108"/>
      <c r="N263" s="108"/>
    </row>
    <row r="264" spans="1:14" ht="12.75">
      <c r="A264" s="107"/>
      <c r="B264" s="107"/>
      <c r="C264" s="107"/>
      <c r="D264" s="107"/>
      <c r="E264" s="2"/>
      <c r="F264" s="2"/>
      <c r="G264" s="2"/>
      <c r="H264" s="108"/>
      <c r="J264" s="109"/>
      <c r="K264" s="346"/>
      <c r="L264" s="414"/>
      <c r="M264" s="108"/>
      <c r="N264" s="108"/>
    </row>
    <row r="265" spans="1:14" ht="12.75">
      <c r="A265" s="107"/>
      <c r="B265" s="107"/>
      <c r="C265" s="107"/>
      <c r="D265" s="107"/>
      <c r="E265" s="2"/>
      <c r="F265" s="2"/>
      <c r="G265" s="2"/>
      <c r="H265" s="108"/>
      <c r="J265" s="109"/>
      <c r="K265" s="346"/>
      <c r="L265" s="414"/>
      <c r="M265" s="108"/>
      <c r="N265" s="108"/>
    </row>
    <row r="266" spans="1:14" ht="12.75">
      <c r="A266" s="107"/>
      <c r="B266" s="107"/>
      <c r="C266" s="107"/>
      <c r="D266" s="107"/>
      <c r="E266" s="2"/>
      <c r="F266" s="2"/>
      <c r="G266" s="2"/>
      <c r="H266" s="108"/>
      <c r="J266" s="109"/>
      <c r="K266" s="346"/>
      <c r="L266" s="414"/>
      <c r="M266" s="108"/>
      <c r="N266" s="108"/>
    </row>
    <row r="267" spans="1:14" ht="12.75">
      <c r="A267" s="107"/>
      <c r="B267" s="107"/>
      <c r="C267" s="107"/>
      <c r="D267" s="107"/>
      <c r="E267" s="2"/>
      <c r="F267" s="2"/>
      <c r="G267" s="2"/>
      <c r="H267" s="108"/>
      <c r="J267" s="109"/>
      <c r="K267" s="346"/>
      <c r="L267" s="414"/>
      <c r="M267" s="108"/>
      <c r="N267" s="108"/>
    </row>
    <row r="268" spans="1:14" ht="12.75">
      <c r="A268" s="107"/>
      <c r="B268" s="107"/>
      <c r="C268" s="107"/>
      <c r="D268" s="107"/>
      <c r="E268" s="2"/>
      <c r="F268" s="2"/>
      <c r="G268" s="2"/>
      <c r="H268" s="108"/>
      <c r="J268" s="109"/>
      <c r="K268" s="346"/>
      <c r="L268" s="414"/>
      <c r="M268" s="108"/>
      <c r="N268" s="108"/>
    </row>
    <row r="269" spans="1:14" ht="12.75">
      <c r="A269" s="107"/>
      <c r="B269" s="107"/>
      <c r="C269" s="107"/>
      <c r="D269" s="107"/>
      <c r="E269" s="2"/>
      <c r="F269" s="2"/>
      <c r="G269" s="2"/>
      <c r="H269" s="108"/>
      <c r="J269" s="109"/>
      <c r="K269" s="346"/>
      <c r="L269" s="414"/>
      <c r="M269" s="108"/>
      <c r="N269" s="108"/>
    </row>
    <row r="270" spans="1:14" ht="12.75">
      <c r="A270" s="107"/>
      <c r="B270" s="107"/>
      <c r="C270" s="107"/>
      <c r="D270" s="107"/>
      <c r="E270" s="2"/>
      <c r="F270" s="2"/>
      <c r="G270" s="2"/>
      <c r="H270" s="108"/>
      <c r="J270" s="109"/>
      <c r="K270" s="346"/>
      <c r="L270" s="414"/>
      <c r="M270" s="108"/>
      <c r="N270" s="108"/>
    </row>
    <row r="271" spans="1:14" ht="12.75">
      <c r="A271" s="107"/>
      <c r="B271" s="107"/>
      <c r="C271" s="107"/>
      <c r="D271" s="107"/>
      <c r="E271" s="2"/>
      <c r="F271" s="2"/>
      <c r="G271" s="2"/>
      <c r="H271" s="108"/>
      <c r="J271" s="109"/>
      <c r="K271" s="346"/>
      <c r="L271" s="414"/>
      <c r="M271" s="108"/>
      <c r="N271" s="108"/>
    </row>
    <row r="272" spans="1:14" ht="12.75">
      <c r="A272" s="107"/>
      <c r="B272" s="107"/>
      <c r="C272" s="107"/>
      <c r="D272" s="107"/>
      <c r="E272" s="2"/>
      <c r="F272" s="2"/>
      <c r="G272" s="2"/>
      <c r="H272" s="108"/>
      <c r="J272" s="109"/>
      <c r="K272" s="346"/>
      <c r="L272" s="414"/>
      <c r="M272" s="108"/>
      <c r="N272" s="108"/>
    </row>
    <row r="273" spans="1:14" ht="12.75">
      <c r="A273" s="107"/>
      <c r="B273" s="107"/>
      <c r="C273" s="107"/>
      <c r="D273" s="107"/>
      <c r="E273" s="2"/>
      <c r="F273" s="2"/>
      <c r="G273" s="2"/>
      <c r="H273" s="108"/>
      <c r="J273" s="109"/>
      <c r="K273" s="346"/>
      <c r="L273" s="414"/>
      <c r="M273" s="108"/>
      <c r="N273" s="108"/>
    </row>
    <row r="274" spans="1:14" ht="12.75">
      <c r="A274" s="107"/>
      <c r="B274" s="107"/>
      <c r="C274" s="107"/>
      <c r="D274" s="107"/>
      <c r="E274" s="2"/>
      <c r="F274" s="2"/>
      <c r="G274" s="2"/>
      <c r="H274" s="108"/>
      <c r="J274" s="109"/>
      <c r="K274" s="346"/>
      <c r="L274" s="414"/>
      <c r="M274" s="108"/>
      <c r="N274" s="108"/>
    </row>
    <row r="275" spans="1:14" ht="12.75">
      <c r="A275" s="107"/>
      <c r="B275" s="107"/>
      <c r="C275" s="107"/>
      <c r="D275" s="107"/>
      <c r="E275" s="2"/>
      <c r="F275" s="2"/>
      <c r="G275" s="2"/>
      <c r="H275" s="108"/>
      <c r="J275" s="109"/>
      <c r="K275" s="346"/>
      <c r="L275" s="414"/>
      <c r="M275" s="108"/>
      <c r="N275" s="108"/>
    </row>
    <row r="276" spans="1:14" ht="12.75">
      <c r="A276" s="107"/>
      <c r="B276" s="107"/>
      <c r="C276" s="107"/>
      <c r="D276" s="107"/>
      <c r="E276" s="2"/>
      <c r="F276" s="2"/>
      <c r="G276" s="2"/>
      <c r="H276" s="108"/>
      <c r="J276" s="109"/>
      <c r="K276" s="346"/>
      <c r="L276" s="414"/>
      <c r="M276" s="108"/>
      <c r="N276" s="108"/>
    </row>
    <row r="277" spans="1:14" ht="12.75">
      <c r="A277" s="107"/>
      <c r="B277" s="107"/>
      <c r="C277" s="107"/>
      <c r="D277" s="107"/>
      <c r="E277" s="2"/>
      <c r="F277" s="2"/>
      <c r="G277" s="2"/>
      <c r="H277" s="108"/>
      <c r="J277" s="109"/>
      <c r="K277" s="346"/>
      <c r="L277" s="414"/>
      <c r="M277" s="108"/>
      <c r="N277" s="108"/>
    </row>
    <row r="278" spans="1:14" ht="12.75">
      <c r="A278" s="107"/>
      <c r="B278" s="107"/>
      <c r="C278" s="107"/>
      <c r="D278" s="107"/>
      <c r="E278" s="2"/>
      <c r="F278" s="2"/>
      <c r="G278" s="2"/>
      <c r="H278" s="108"/>
      <c r="J278" s="109"/>
      <c r="K278" s="346"/>
      <c r="L278" s="414"/>
      <c r="M278" s="108"/>
      <c r="N278" s="108"/>
    </row>
    <row r="279" spans="1:14" ht="12.75">
      <c r="A279" s="107"/>
      <c r="B279" s="107"/>
      <c r="C279" s="107"/>
      <c r="D279" s="107"/>
      <c r="E279" s="2"/>
      <c r="F279" s="2"/>
      <c r="G279" s="2"/>
      <c r="H279" s="108"/>
      <c r="J279" s="109"/>
      <c r="K279" s="346"/>
      <c r="L279" s="414"/>
      <c r="M279" s="108"/>
      <c r="N279" s="108"/>
    </row>
    <row r="280" spans="1:14" ht="12.75">
      <c r="A280" s="107"/>
      <c r="B280" s="107"/>
      <c r="C280" s="107"/>
      <c r="D280" s="107"/>
      <c r="E280" s="2"/>
      <c r="F280" s="2"/>
      <c r="G280" s="2"/>
      <c r="H280" s="108"/>
      <c r="J280" s="109"/>
      <c r="K280" s="346"/>
      <c r="L280" s="414"/>
      <c r="M280" s="108"/>
      <c r="N280" s="108"/>
    </row>
    <row r="281" spans="1:14" ht="12.75">
      <c r="A281" s="107"/>
      <c r="B281" s="107"/>
      <c r="C281" s="107"/>
      <c r="D281" s="107"/>
      <c r="E281" s="2"/>
      <c r="F281" s="2"/>
      <c r="G281" s="2"/>
      <c r="H281" s="108"/>
      <c r="J281" s="109"/>
      <c r="K281" s="346"/>
      <c r="L281" s="414"/>
      <c r="M281" s="108"/>
      <c r="N281" s="108"/>
    </row>
    <row r="282" spans="1:14" ht="12.75">
      <c r="A282" s="107"/>
      <c r="B282" s="107"/>
      <c r="C282" s="107"/>
      <c r="D282" s="107"/>
      <c r="E282" s="2"/>
      <c r="F282" s="2"/>
      <c r="G282" s="2"/>
      <c r="H282" s="108"/>
      <c r="J282" s="109"/>
      <c r="K282" s="346"/>
      <c r="L282" s="414"/>
      <c r="M282" s="108"/>
      <c r="N282" s="108"/>
    </row>
    <row r="283" spans="1:14" ht="12.75">
      <c r="A283" s="107"/>
      <c r="B283" s="107"/>
      <c r="C283" s="107"/>
      <c r="D283" s="107"/>
      <c r="E283" s="2"/>
      <c r="F283" s="2"/>
      <c r="G283" s="2"/>
      <c r="H283" s="108"/>
      <c r="J283" s="109"/>
      <c r="K283" s="346"/>
      <c r="L283" s="414"/>
      <c r="M283" s="108"/>
      <c r="N283" s="108"/>
    </row>
    <row r="284" spans="1:14" ht="12.75">
      <c r="A284" s="107"/>
      <c r="B284" s="107"/>
      <c r="C284" s="107"/>
      <c r="D284" s="107"/>
      <c r="E284" s="2"/>
      <c r="F284" s="2"/>
      <c r="G284" s="2"/>
      <c r="H284" s="108"/>
      <c r="J284" s="109"/>
      <c r="K284" s="346"/>
      <c r="L284" s="414"/>
      <c r="M284" s="108"/>
      <c r="N284" s="108"/>
    </row>
    <row r="285" spans="1:14" ht="12.75">
      <c r="A285" s="107"/>
      <c r="B285" s="107"/>
      <c r="C285" s="107"/>
      <c r="D285" s="107"/>
      <c r="E285" s="2"/>
      <c r="F285" s="2"/>
      <c r="G285" s="2"/>
      <c r="H285" s="108"/>
      <c r="J285" s="109"/>
      <c r="K285" s="346"/>
      <c r="L285" s="414"/>
      <c r="M285" s="108"/>
      <c r="N285" s="108"/>
    </row>
    <row r="286" spans="1:14" ht="12.75">
      <c r="A286" s="107"/>
      <c r="B286" s="107"/>
      <c r="C286" s="107"/>
      <c r="D286" s="107"/>
      <c r="E286" s="2"/>
      <c r="F286" s="2"/>
      <c r="G286" s="2"/>
      <c r="H286" s="108"/>
      <c r="J286" s="109"/>
      <c r="K286" s="346"/>
      <c r="L286" s="414"/>
      <c r="M286" s="108"/>
      <c r="N286" s="108"/>
    </row>
    <row r="287" spans="1:14" ht="12.75">
      <c r="A287" s="107"/>
      <c r="B287" s="107"/>
      <c r="C287" s="107"/>
      <c r="D287" s="107"/>
      <c r="E287" s="2"/>
      <c r="F287" s="2"/>
      <c r="G287" s="2"/>
      <c r="H287" s="108"/>
      <c r="J287" s="109"/>
      <c r="K287" s="346"/>
      <c r="L287" s="414"/>
      <c r="M287" s="108"/>
      <c r="N287" s="108"/>
    </row>
    <row r="288" spans="1:14" ht="12.75">
      <c r="A288" s="107"/>
      <c r="B288" s="107"/>
      <c r="C288" s="107"/>
      <c r="D288" s="107"/>
      <c r="E288" s="2"/>
      <c r="F288" s="2"/>
      <c r="G288" s="2"/>
      <c r="H288" s="108"/>
      <c r="J288" s="109"/>
      <c r="K288" s="346"/>
      <c r="L288" s="414"/>
      <c r="M288" s="108"/>
      <c r="N288" s="108"/>
    </row>
    <row r="289" spans="1:14" ht="12.75">
      <c r="A289" s="107"/>
      <c r="B289" s="107"/>
      <c r="C289" s="107"/>
      <c r="D289" s="107"/>
      <c r="E289" s="2"/>
      <c r="F289" s="2"/>
      <c r="G289" s="2"/>
      <c r="H289" s="108"/>
      <c r="J289" s="109"/>
      <c r="K289" s="346"/>
      <c r="L289" s="414"/>
      <c r="M289" s="108"/>
      <c r="N289" s="108"/>
    </row>
    <row r="290" spans="1:14" ht="12.75">
      <c r="A290" s="107"/>
      <c r="B290" s="107"/>
      <c r="C290" s="107"/>
      <c r="D290" s="107"/>
      <c r="E290" s="2"/>
      <c r="F290" s="2"/>
      <c r="G290" s="2"/>
      <c r="H290" s="108"/>
      <c r="J290" s="109"/>
      <c r="K290" s="346"/>
      <c r="L290" s="414"/>
      <c r="M290" s="108"/>
      <c r="N290" s="108"/>
    </row>
    <row r="291" spans="1:14" ht="12.75">
      <c r="A291" s="107"/>
      <c r="B291" s="107"/>
      <c r="C291" s="107"/>
      <c r="D291" s="107"/>
      <c r="E291" s="2"/>
      <c r="F291" s="2"/>
      <c r="G291" s="2"/>
      <c r="H291" s="108"/>
      <c r="J291" s="109"/>
      <c r="K291" s="346"/>
      <c r="L291" s="414"/>
      <c r="M291" s="108"/>
      <c r="N291" s="108"/>
    </row>
    <row r="292" spans="1:14" ht="12.75">
      <c r="A292" s="107"/>
      <c r="B292" s="107"/>
      <c r="C292" s="107"/>
      <c r="D292" s="107"/>
      <c r="E292" s="2"/>
      <c r="F292" s="2"/>
      <c r="G292" s="2"/>
      <c r="H292" s="108"/>
      <c r="J292" s="109"/>
      <c r="K292" s="346"/>
      <c r="L292" s="414"/>
      <c r="M292" s="108"/>
      <c r="N292" s="108"/>
    </row>
    <row r="293" spans="1:14" ht="12.75">
      <c r="A293" s="107"/>
      <c r="B293" s="107"/>
      <c r="C293" s="107"/>
      <c r="D293" s="107"/>
      <c r="E293" s="2"/>
      <c r="F293" s="2"/>
      <c r="G293" s="2"/>
      <c r="H293" s="108"/>
      <c r="J293" s="109"/>
      <c r="K293" s="346"/>
      <c r="L293" s="414"/>
      <c r="M293" s="108"/>
      <c r="N293" s="108"/>
    </row>
    <row r="294" spans="1:14" ht="12.75">
      <c r="A294" s="107"/>
      <c r="B294" s="107"/>
      <c r="C294" s="107"/>
      <c r="D294" s="107"/>
      <c r="E294" s="2"/>
      <c r="F294" s="2"/>
      <c r="G294" s="2"/>
      <c r="H294" s="108"/>
      <c r="J294" s="109"/>
      <c r="K294" s="346"/>
      <c r="L294" s="414"/>
      <c r="M294" s="108"/>
      <c r="N294" s="108"/>
    </row>
    <row r="295" spans="1:14" ht="12.75">
      <c r="A295" s="107"/>
      <c r="B295" s="107"/>
      <c r="C295" s="107"/>
      <c r="D295" s="107"/>
      <c r="E295" s="2"/>
      <c r="F295" s="2"/>
      <c r="G295" s="2"/>
      <c r="H295" s="108"/>
      <c r="J295" s="109"/>
      <c r="K295" s="346"/>
      <c r="L295" s="414"/>
      <c r="M295" s="108"/>
      <c r="N295" s="108"/>
    </row>
    <row r="296" spans="1:14" ht="12.75">
      <c r="A296" s="107"/>
      <c r="B296" s="107"/>
      <c r="C296" s="107"/>
      <c r="D296" s="107"/>
      <c r="E296" s="2"/>
      <c r="F296" s="2"/>
      <c r="G296" s="2"/>
      <c r="H296" s="108"/>
      <c r="J296" s="109"/>
      <c r="K296" s="346"/>
      <c r="L296" s="414"/>
      <c r="M296" s="108"/>
      <c r="N296" s="108"/>
    </row>
    <row r="297" spans="1:14" ht="12.75">
      <c r="A297" s="107"/>
      <c r="B297" s="107"/>
      <c r="C297" s="107"/>
      <c r="D297" s="107"/>
      <c r="E297" s="2"/>
      <c r="F297" s="2"/>
      <c r="G297" s="2"/>
      <c r="H297" s="108"/>
      <c r="J297" s="109"/>
      <c r="K297" s="346"/>
      <c r="L297" s="414"/>
      <c r="M297" s="108"/>
      <c r="N297" s="108"/>
    </row>
    <row r="298" spans="1:14" ht="12.75">
      <c r="A298" s="107"/>
      <c r="B298" s="107"/>
      <c r="C298" s="107"/>
      <c r="D298" s="107"/>
      <c r="E298" s="2"/>
      <c r="F298" s="2"/>
      <c r="G298" s="2"/>
      <c r="H298" s="108"/>
      <c r="J298" s="109"/>
      <c r="K298" s="346"/>
      <c r="L298" s="414"/>
      <c r="M298" s="108"/>
      <c r="N298" s="108"/>
    </row>
    <row r="299" spans="1:14" ht="12.75">
      <c r="A299" s="107"/>
      <c r="B299" s="107"/>
      <c r="C299" s="107"/>
      <c r="D299" s="107"/>
      <c r="E299" s="2"/>
      <c r="F299" s="2"/>
      <c r="G299" s="2"/>
      <c r="H299" s="108"/>
      <c r="J299" s="109"/>
      <c r="K299" s="346"/>
      <c r="L299" s="414"/>
      <c r="M299" s="108"/>
      <c r="N299" s="108"/>
    </row>
    <row r="300" spans="1:14" ht="12.75">
      <c r="A300" s="107"/>
      <c r="B300" s="107"/>
      <c r="C300" s="107"/>
      <c r="D300" s="107"/>
      <c r="E300" s="2"/>
      <c r="F300" s="2"/>
      <c r="G300" s="2"/>
      <c r="H300" s="108"/>
      <c r="J300" s="109"/>
      <c r="K300" s="346"/>
      <c r="L300" s="414"/>
      <c r="M300" s="108"/>
      <c r="N300" s="108"/>
    </row>
    <row r="301" spans="1:14" ht="12.75">
      <c r="A301" s="107"/>
      <c r="B301" s="107"/>
      <c r="C301" s="107"/>
      <c r="D301" s="107"/>
      <c r="E301" s="2"/>
      <c r="F301" s="2"/>
      <c r="G301" s="2"/>
      <c r="H301" s="108"/>
      <c r="J301" s="109"/>
      <c r="K301" s="346"/>
      <c r="L301" s="414"/>
      <c r="M301" s="108"/>
      <c r="N301" s="108"/>
    </row>
    <row r="302" spans="1:14" ht="12.75">
      <c r="A302" s="107"/>
      <c r="B302" s="107"/>
      <c r="C302" s="107"/>
      <c r="D302" s="107"/>
      <c r="E302" s="2"/>
      <c r="F302" s="2"/>
      <c r="G302" s="2"/>
      <c r="H302" s="108"/>
      <c r="J302" s="109"/>
      <c r="K302" s="346"/>
      <c r="L302" s="414"/>
      <c r="M302" s="108"/>
      <c r="N302" s="108"/>
    </row>
    <row r="303" spans="1:14" ht="12.75">
      <c r="A303" s="107"/>
      <c r="B303" s="107"/>
      <c r="C303" s="107"/>
      <c r="D303" s="107"/>
      <c r="E303" s="2"/>
      <c r="F303" s="2"/>
      <c r="G303" s="2"/>
      <c r="H303" s="108"/>
      <c r="J303" s="109"/>
      <c r="K303" s="346"/>
      <c r="L303" s="414"/>
      <c r="M303" s="108"/>
      <c r="N303" s="108"/>
    </row>
    <row r="304" spans="1:14" ht="12.75">
      <c r="A304" s="107"/>
      <c r="B304" s="107"/>
      <c r="C304" s="107"/>
      <c r="D304" s="107"/>
      <c r="E304" s="2"/>
      <c r="F304" s="2"/>
      <c r="G304" s="2"/>
      <c r="H304" s="108"/>
      <c r="J304" s="109"/>
      <c r="K304" s="346"/>
      <c r="L304" s="414"/>
      <c r="M304" s="108"/>
      <c r="N304" s="108"/>
    </row>
    <row r="305" spans="1:14" ht="12.75">
      <c r="A305" s="107"/>
      <c r="B305" s="107"/>
      <c r="C305" s="107"/>
      <c r="D305" s="107"/>
      <c r="E305" s="2"/>
      <c r="F305" s="2"/>
      <c r="G305" s="2"/>
      <c r="H305" s="108"/>
      <c r="J305" s="109"/>
      <c r="K305" s="346"/>
      <c r="L305" s="414"/>
      <c r="M305" s="108"/>
      <c r="N305" s="108"/>
    </row>
    <row r="306" spans="1:14" ht="12.75">
      <c r="A306" s="107"/>
      <c r="B306" s="107"/>
      <c r="C306" s="107"/>
      <c r="D306" s="107"/>
      <c r="E306" s="2"/>
      <c r="F306" s="2"/>
      <c r="G306" s="2"/>
      <c r="H306" s="108"/>
      <c r="J306" s="109"/>
      <c r="K306" s="346"/>
      <c r="L306" s="414"/>
      <c r="M306" s="108"/>
      <c r="N306" s="108"/>
    </row>
    <row r="307" spans="1:14" ht="12.75">
      <c r="A307" s="107"/>
      <c r="B307" s="107"/>
      <c r="C307" s="107"/>
      <c r="D307" s="107"/>
      <c r="E307" s="2"/>
      <c r="F307" s="2"/>
      <c r="G307" s="2"/>
      <c r="H307" s="108"/>
      <c r="J307" s="109"/>
      <c r="K307" s="346"/>
      <c r="L307" s="414"/>
      <c r="M307" s="108"/>
      <c r="N307" s="108"/>
    </row>
    <row r="308" spans="1:14" ht="12.75">
      <c r="A308" s="107"/>
      <c r="B308" s="107"/>
      <c r="C308" s="107"/>
      <c r="D308" s="107"/>
      <c r="E308" s="2"/>
      <c r="F308" s="2"/>
      <c r="G308" s="2"/>
      <c r="H308" s="108"/>
      <c r="J308" s="109"/>
      <c r="K308" s="346"/>
      <c r="L308" s="414"/>
      <c r="M308" s="108"/>
      <c r="N308" s="108"/>
    </row>
    <row r="309" spans="1:14" ht="12.75">
      <c r="A309" s="107"/>
      <c r="B309" s="107"/>
      <c r="C309" s="107"/>
      <c r="D309" s="107"/>
      <c r="E309" s="2"/>
      <c r="F309" s="2"/>
      <c r="G309" s="2"/>
      <c r="H309" s="108"/>
      <c r="J309" s="109"/>
      <c r="K309" s="346"/>
      <c r="L309" s="414"/>
      <c r="M309" s="108"/>
      <c r="N309" s="108"/>
    </row>
    <row r="310" spans="1:14" ht="12.75">
      <c r="A310" s="107"/>
      <c r="B310" s="107"/>
      <c r="C310" s="107"/>
      <c r="D310" s="107"/>
      <c r="E310" s="2"/>
      <c r="F310" s="2"/>
      <c r="G310" s="2"/>
      <c r="H310" s="108"/>
      <c r="J310" s="109"/>
      <c r="K310" s="346"/>
      <c r="L310" s="414"/>
      <c r="M310" s="108"/>
      <c r="N310" s="108"/>
    </row>
    <row r="311" spans="1:14" ht="12.75">
      <c r="A311" s="107"/>
      <c r="B311" s="107"/>
      <c r="C311" s="107"/>
      <c r="D311" s="107"/>
      <c r="E311" s="2"/>
      <c r="F311" s="2"/>
      <c r="G311" s="2"/>
      <c r="H311" s="108"/>
      <c r="J311" s="109"/>
      <c r="K311" s="346"/>
      <c r="L311" s="414"/>
      <c r="M311" s="108"/>
      <c r="N311" s="108"/>
    </row>
    <row r="312" spans="1:14" ht="12.75">
      <c r="A312" s="107"/>
      <c r="B312" s="107"/>
      <c r="C312" s="107"/>
      <c r="D312" s="107"/>
      <c r="E312" s="2"/>
      <c r="F312" s="2"/>
      <c r="G312" s="2"/>
      <c r="H312" s="108"/>
      <c r="J312" s="109"/>
      <c r="K312" s="346"/>
      <c r="L312" s="414"/>
      <c r="M312" s="108"/>
      <c r="N312" s="108"/>
    </row>
    <row r="313" spans="1:14" ht="12.75">
      <c r="A313" s="107"/>
      <c r="B313" s="107"/>
      <c r="C313" s="107"/>
      <c r="D313" s="107"/>
      <c r="E313" s="2"/>
      <c r="F313" s="2"/>
      <c r="G313" s="2"/>
      <c r="H313" s="108"/>
      <c r="J313" s="109"/>
      <c r="K313" s="346"/>
      <c r="L313" s="414"/>
      <c r="M313" s="108"/>
      <c r="N313" s="108"/>
    </row>
    <row r="314" spans="1:14" ht="12.75">
      <c r="A314" s="107"/>
      <c r="B314" s="107"/>
      <c r="C314" s="107"/>
      <c r="D314" s="107"/>
      <c r="E314" s="2"/>
      <c r="F314" s="2"/>
      <c r="G314" s="2"/>
      <c r="H314" s="108"/>
      <c r="J314" s="109"/>
      <c r="K314" s="346"/>
      <c r="L314" s="414"/>
      <c r="M314" s="108"/>
      <c r="N314" s="108"/>
    </row>
    <row r="315" spans="1:14" ht="12.75">
      <c r="A315" s="107"/>
      <c r="B315" s="107"/>
      <c r="C315" s="107"/>
      <c r="D315" s="107"/>
      <c r="E315" s="2"/>
      <c r="F315" s="2"/>
      <c r="G315" s="2"/>
      <c r="H315" s="108"/>
      <c r="J315" s="109"/>
      <c r="K315" s="346"/>
      <c r="L315" s="414"/>
      <c r="M315" s="108"/>
      <c r="N315" s="108"/>
    </row>
    <row r="316" spans="1:14" ht="12.75">
      <c r="A316" s="107"/>
      <c r="B316" s="107"/>
      <c r="C316" s="107"/>
      <c r="D316" s="107"/>
      <c r="E316" s="2"/>
      <c r="F316" s="2"/>
      <c r="G316" s="2"/>
      <c r="H316" s="108"/>
      <c r="J316" s="109"/>
      <c r="K316" s="346"/>
      <c r="L316" s="414"/>
      <c r="M316" s="108"/>
      <c r="N316" s="108"/>
    </row>
    <row r="317" spans="1:14" ht="12.75">
      <c r="A317" s="107"/>
      <c r="B317" s="107"/>
      <c r="C317" s="107"/>
      <c r="D317" s="107"/>
      <c r="E317" s="2"/>
      <c r="F317" s="2"/>
      <c r="G317" s="2"/>
      <c r="H317" s="108"/>
      <c r="J317" s="109"/>
      <c r="K317" s="346"/>
      <c r="L317" s="414"/>
      <c r="M317" s="108"/>
      <c r="N317" s="108"/>
    </row>
    <row r="318" spans="1:14" ht="12.75">
      <c r="A318" s="107"/>
      <c r="B318" s="107"/>
      <c r="C318" s="107"/>
      <c r="D318" s="107"/>
      <c r="E318" s="2"/>
      <c r="F318" s="2"/>
      <c r="G318" s="2"/>
      <c r="H318" s="108"/>
      <c r="J318" s="109"/>
      <c r="K318" s="346"/>
      <c r="L318" s="414"/>
      <c r="M318" s="108"/>
      <c r="N318" s="108"/>
    </row>
    <row r="319" spans="1:14" ht="12.75">
      <c r="A319" s="107"/>
      <c r="B319" s="107"/>
      <c r="C319" s="107"/>
      <c r="D319" s="107"/>
      <c r="E319" s="2"/>
      <c r="F319" s="2"/>
      <c r="G319" s="2"/>
      <c r="H319" s="108"/>
      <c r="J319" s="109"/>
      <c r="K319" s="346"/>
      <c r="L319" s="414"/>
      <c r="M319" s="108"/>
      <c r="N319" s="108"/>
    </row>
    <row r="320" spans="1:14" ht="12.75">
      <c r="A320" s="107"/>
      <c r="B320" s="107"/>
      <c r="C320" s="107"/>
      <c r="D320" s="107"/>
      <c r="E320" s="2"/>
      <c r="F320" s="2"/>
      <c r="G320" s="2"/>
      <c r="H320" s="108"/>
      <c r="J320" s="109"/>
      <c r="K320" s="346"/>
      <c r="L320" s="414"/>
      <c r="M320" s="108"/>
      <c r="N320" s="108"/>
    </row>
    <row r="321" spans="1:14" ht="12.75">
      <c r="A321" s="107"/>
      <c r="B321" s="107"/>
      <c r="C321" s="107"/>
      <c r="D321" s="107"/>
      <c r="E321" s="2"/>
      <c r="F321" s="2"/>
      <c r="G321" s="2"/>
      <c r="H321" s="108"/>
      <c r="J321" s="109"/>
      <c r="K321" s="346"/>
      <c r="L321" s="414"/>
      <c r="M321" s="108"/>
      <c r="N321" s="108"/>
    </row>
    <row r="322" spans="1:14" ht="12.75">
      <c r="A322" s="107"/>
      <c r="B322" s="107"/>
      <c r="C322" s="107"/>
      <c r="D322" s="107"/>
      <c r="E322" s="2"/>
      <c r="F322" s="2"/>
      <c r="G322" s="2"/>
      <c r="H322" s="108"/>
      <c r="J322" s="109"/>
      <c r="K322" s="346"/>
      <c r="L322" s="414"/>
      <c r="M322" s="108"/>
      <c r="N322" s="108"/>
    </row>
    <row r="323" spans="1:14" ht="12.75">
      <c r="A323" s="107"/>
      <c r="B323" s="107"/>
      <c r="C323" s="107"/>
      <c r="D323" s="107"/>
      <c r="E323" s="2"/>
      <c r="F323" s="2"/>
      <c r="G323" s="2"/>
      <c r="H323" s="108"/>
      <c r="J323" s="109"/>
      <c r="K323" s="346"/>
      <c r="L323" s="414"/>
      <c r="M323" s="108"/>
      <c r="N323" s="108"/>
    </row>
    <row r="324" spans="1:14" ht="12.75">
      <c r="A324" s="107"/>
      <c r="B324" s="107"/>
      <c r="C324" s="107"/>
      <c r="D324" s="107"/>
      <c r="E324" s="2"/>
      <c r="F324" s="2"/>
      <c r="G324" s="2"/>
      <c r="H324" s="108"/>
      <c r="J324" s="109"/>
      <c r="K324" s="346"/>
      <c r="L324" s="414"/>
      <c r="M324" s="108"/>
      <c r="N324" s="108"/>
    </row>
    <row r="325" spans="1:14" ht="12.75">
      <c r="A325" s="107"/>
      <c r="B325" s="107"/>
      <c r="C325" s="107"/>
      <c r="D325" s="107"/>
      <c r="E325" s="2"/>
      <c r="F325" s="2"/>
      <c r="G325" s="2"/>
      <c r="H325" s="108"/>
      <c r="J325" s="109"/>
      <c r="K325" s="346"/>
      <c r="L325" s="414"/>
      <c r="M325" s="108"/>
      <c r="N325" s="108"/>
    </row>
    <row r="326" spans="1:14" ht="12.75">
      <c r="A326" s="107"/>
      <c r="B326" s="107"/>
      <c r="C326" s="107"/>
      <c r="D326" s="107"/>
      <c r="E326" s="2"/>
      <c r="F326" s="2"/>
      <c r="G326" s="2"/>
      <c r="H326" s="108"/>
      <c r="J326" s="109"/>
      <c r="K326" s="346"/>
      <c r="L326" s="414"/>
      <c r="M326" s="108"/>
      <c r="N326" s="108"/>
    </row>
    <row r="327" spans="1:14" ht="12.75">
      <c r="A327" s="107"/>
      <c r="B327" s="107"/>
      <c r="C327" s="107"/>
      <c r="D327" s="107"/>
      <c r="E327" s="2"/>
      <c r="F327" s="2"/>
      <c r="G327" s="2"/>
      <c r="H327" s="108"/>
      <c r="J327" s="109"/>
      <c r="K327" s="346"/>
      <c r="L327" s="414"/>
      <c r="M327" s="108"/>
      <c r="N327" s="108"/>
    </row>
    <row r="328" spans="1:14" ht="12.75">
      <c r="A328" s="107"/>
      <c r="B328" s="107"/>
      <c r="C328" s="107"/>
      <c r="D328" s="107"/>
      <c r="E328" s="2"/>
      <c r="F328" s="2"/>
      <c r="G328" s="2"/>
      <c r="H328" s="108"/>
      <c r="J328" s="109"/>
      <c r="K328" s="346"/>
      <c r="L328" s="414"/>
      <c r="M328" s="108"/>
      <c r="N328" s="108"/>
    </row>
    <row r="329" spans="1:14" ht="12.75">
      <c r="A329" s="107"/>
      <c r="B329" s="107"/>
      <c r="C329" s="107"/>
      <c r="D329" s="107"/>
      <c r="E329" s="2"/>
      <c r="F329" s="2"/>
      <c r="G329" s="2"/>
      <c r="H329" s="108"/>
      <c r="J329" s="109"/>
      <c r="K329" s="346"/>
      <c r="L329" s="414"/>
      <c r="M329" s="108"/>
      <c r="N329" s="108"/>
    </row>
    <row r="330" spans="1:14" ht="12.75">
      <c r="A330" s="107"/>
      <c r="B330" s="107"/>
      <c r="C330" s="107"/>
      <c r="D330" s="107"/>
      <c r="E330" s="2"/>
      <c r="F330" s="2"/>
      <c r="G330" s="2"/>
      <c r="H330" s="108"/>
      <c r="J330" s="109"/>
      <c r="K330" s="346"/>
      <c r="L330" s="414"/>
      <c r="M330" s="108"/>
      <c r="N330" s="108"/>
    </row>
    <row r="331" spans="1:14" ht="12.75">
      <c r="A331" s="107"/>
      <c r="B331" s="107"/>
      <c r="C331" s="107"/>
      <c r="D331" s="107"/>
      <c r="E331" s="2"/>
      <c r="F331" s="2"/>
      <c r="G331" s="2"/>
      <c r="H331" s="108"/>
      <c r="J331" s="109"/>
      <c r="K331" s="346"/>
      <c r="L331" s="414"/>
      <c r="M331" s="108"/>
      <c r="N331" s="108"/>
    </row>
    <row r="332" spans="1:14" ht="12.75">
      <c r="A332" s="107"/>
      <c r="B332" s="107"/>
      <c r="C332" s="107"/>
      <c r="D332" s="107"/>
      <c r="E332" s="2"/>
      <c r="F332" s="2"/>
      <c r="G332" s="2"/>
      <c r="H332" s="108"/>
      <c r="J332" s="109"/>
      <c r="K332" s="346"/>
      <c r="L332" s="414"/>
      <c r="M332" s="108"/>
      <c r="N332" s="108"/>
    </row>
    <row r="333" spans="1:14" ht="12.75">
      <c r="A333" s="107"/>
      <c r="B333" s="107"/>
      <c r="C333" s="107"/>
      <c r="D333" s="107"/>
      <c r="E333" s="2"/>
      <c r="F333" s="2"/>
      <c r="G333" s="2"/>
      <c r="H333" s="108"/>
      <c r="J333" s="109"/>
      <c r="K333" s="346"/>
      <c r="L333" s="414"/>
      <c r="M333" s="108"/>
      <c r="N333" s="108"/>
    </row>
    <row r="334" spans="1:14" ht="12.75">
      <c r="A334" s="107"/>
      <c r="B334" s="107"/>
      <c r="C334" s="107"/>
      <c r="D334" s="107"/>
      <c r="E334" s="2"/>
      <c r="F334" s="2"/>
      <c r="G334" s="2"/>
      <c r="H334" s="108"/>
      <c r="J334" s="109"/>
      <c r="K334" s="346"/>
      <c r="L334" s="414"/>
      <c r="M334" s="108"/>
      <c r="N334" s="108"/>
    </row>
    <row r="335" spans="1:14" ht="12.75">
      <c r="A335" s="107"/>
      <c r="B335" s="107"/>
      <c r="C335" s="107"/>
      <c r="D335" s="107"/>
      <c r="E335" s="2"/>
      <c r="F335" s="2"/>
      <c r="G335" s="2"/>
      <c r="H335" s="108"/>
      <c r="J335" s="109"/>
      <c r="K335" s="346"/>
      <c r="L335" s="414"/>
      <c r="M335" s="108"/>
      <c r="N335" s="108"/>
    </row>
    <row r="336" spans="1:14" ht="12.75">
      <c r="A336" s="107"/>
      <c r="B336" s="107"/>
      <c r="C336" s="107"/>
      <c r="D336" s="107"/>
      <c r="E336" s="2"/>
      <c r="F336" s="2"/>
      <c r="G336" s="2"/>
      <c r="H336" s="108"/>
      <c r="J336" s="109"/>
      <c r="K336" s="346"/>
      <c r="L336" s="414"/>
      <c r="M336" s="108"/>
      <c r="N336" s="108"/>
    </row>
    <row r="337" spans="1:14" ht="12.75">
      <c r="A337" s="107"/>
      <c r="B337" s="107"/>
      <c r="C337" s="107"/>
      <c r="D337" s="107"/>
      <c r="E337" s="2"/>
      <c r="F337" s="2"/>
      <c r="G337" s="2"/>
      <c r="H337" s="108"/>
      <c r="J337" s="109"/>
      <c r="K337" s="346"/>
      <c r="L337" s="414"/>
      <c r="M337" s="108"/>
      <c r="N337" s="108"/>
    </row>
    <row r="338" spans="1:14" ht="12.75">
      <c r="A338" s="107"/>
      <c r="B338" s="107"/>
      <c r="C338" s="107"/>
      <c r="D338" s="107"/>
      <c r="E338" s="2"/>
      <c r="F338" s="2"/>
      <c r="G338" s="2"/>
      <c r="H338" s="108"/>
      <c r="J338" s="109"/>
      <c r="K338" s="346"/>
      <c r="L338" s="414"/>
      <c r="M338" s="108"/>
      <c r="N338" s="108"/>
    </row>
    <row r="339" spans="1:14" ht="12.75">
      <c r="A339" s="107"/>
      <c r="B339" s="107"/>
      <c r="C339" s="107"/>
      <c r="D339" s="107"/>
      <c r="E339" s="2"/>
      <c r="F339" s="2"/>
      <c r="G339" s="2"/>
      <c r="H339" s="108"/>
      <c r="J339" s="109"/>
      <c r="K339" s="346"/>
      <c r="L339" s="414"/>
      <c r="M339" s="108"/>
      <c r="N339" s="108"/>
    </row>
    <row r="340" spans="1:14" ht="12.75">
      <c r="A340" s="107"/>
      <c r="B340" s="107"/>
      <c r="C340" s="107"/>
      <c r="D340" s="107"/>
      <c r="E340" s="2"/>
      <c r="F340" s="2"/>
      <c r="G340" s="2"/>
      <c r="H340" s="108"/>
      <c r="J340" s="109"/>
      <c r="K340" s="346"/>
      <c r="L340" s="414"/>
      <c r="M340" s="108"/>
      <c r="N340" s="108"/>
    </row>
    <row r="341" spans="1:14" ht="12.75">
      <c r="A341" s="107"/>
      <c r="B341" s="107"/>
      <c r="C341" s="107"/>
      <c r="D341" s="107"/>
      <c r="E341" s="2"/>
      <c r="F341" s="2"/>
      <c r="G341" s="2"/>
      <c r="H341" s="108"/>
      <c r="J341" s="109"/>
      <c r="K341" s="346"/>
      <c r="L341" s="414"/>
      <c r="M341" s="108"/>
      <c r="N341" s="108"/>
    </row>
    <row r="342" spans="1:14" ht="12.75">
      <c r="A342" s="107"/>
      <c r="B342" s="107"/>
      <c r="C342" s="107"/>
      <c r="D342" s="107"/>
      <c r="E342" s="2"/>
      <c r="F342" s="2"/>
      <c r="G342" s="2"/>
      <c r="H342" s="108"/>
      <c r="J342" s="109"/>
      <c r="K342" s="346"/>
      <c r="L342" s="414"/>
      <c r="M342" s="108"/>
      <c r="N342" s="108"/>
    </row>
    <row r="343" spans="1:14" ht="12.75">
      <c r="A343" s="107"/>
      <c r="B343" s="107"/>
      <c r="C343" s="107"/>
      <c r="D343" s="107"/>
      <c r="E343" s="2"/>
      <c r="F343" s="2"/>
      <c r="G343" s="2"/>
      <c r="H343" s="108"/>
      <c r="J343" s="109"/>
      <c r="K343" s="346"/>
      <c r="L343" s="414"/>
      <c r="M343" s="108"/>
      <c r="N343" s="108"/>
    </row>
    <row r="344" spans="1:14" ht="12.75">
      <c r="A344" s="107"/>
      <c r="B344" s="107"/>
      <c r="C344" s="107"/>
      <c r="D344" s="107"/>
      <c r="E344" s="2"/>
      <c r="F344" s="2"/>
      <c r="G344" s="2"/>
      <c r="H344" s="108"/>
      <c r="J344" s="109"/>
      <c r="K344" s="346"/>
      <c r="L344" s="414"/>
      <c r="M344" s="108"/>
      <c r="N344" s="108"/>
    </row>
    <row r="345" spans="1:14" ht="12.75">
      <c r="A345" s="107"/>
      <c r="B345" s="107"/>
      <c r="C345" s="107"/>
      <c r="D345" s="107"/>
      <c r="E345" s="2"/>
      <c r="F345" s="2"/>
      <c r="G345" s="2"/>
      <c r="H345" s="108"/>
      <c r="J345" s="109"/>
      <c r="K345" s="346"/>
      <c r="L345" s="414"/>
      <c r="M345" s="108"/>
      <c r="N345" s="108"/>
    </row>
    <row r="346" spans="1:14" ht="12.75">
      <c r="A346" s="107"/>
      <c r="B346" s="107"/>
      <c r="C346" s="107"/>
      <c r="D346" s="107"/>
      <c r="E346" s="2"/>
      <c r="F346" s="2"/>
      <c r="G346" s="2"/>
      <c r="H346" s="108"/>
      <c r="J346" s="109"/>
      <c r="K346" s="346"/>
      <c r="L346" s="414"/>
      <c r="M346" s="108"/>
      <c r="N346" s="108"/>
    </row>
    <row r="347" spans="1:14" ht="12.75">
      <c r="A347" s="107"/>
      <c r="B347" s="107"/>
      <c r="C347" s="107"/>
      <c r="D347" s="107"/>
      <c r="E347" s="2"/>
      <c r="F347" s="2"/>
      <c r="G347" s="2"/>
      <c r="H347" s="108"/>
      <c r="J347" s="109"/>
      <c r="K347" s="346"/>
      <c r="L347" s="414"/>
      <c r="M347" s="108"/>
      <c r="N347" s="108"/>
    </row>
    <row r="348" spans="1:14" ht="12.75">
      <c r="A348" s="107"/>
      <c r="B348" s="107"/>
      <c r="C348" s="107"/>
      <c r="D348" s="107"/>
      <c r="E348" s="2"/>
      <c r="F348" s="2"/>
      <c r="G348" s="2"/>
      <c r="H348" s="108"/>
      <c r="J348" s="109"/>
      <c r="K348" s="346"/>
      <c r="L348" s="414"/>
      <c r="M348" s="108"/>
      <c r="N348" s="108"/>
    </row>
    <row r="349" spans="1:14" ht="12.75">
      <c r="A349" s="107"/>
      <c r="B349" s="107"/>
      <c r="C349" s="107"/>
      <c r="D349" s="107"/>
      <c r="E349" s="2"/>
      <c r="F349" s="2"/>
      <c r="G349" s="2"/>
      <c r="H349" s="108"/>
      <c r="J349" s="109"/>
      <c r="K349" s="346"/>
      <c r="L349" s="414"/>
      <c r="M349" s="108"/>
      <c r="N349" s="108"/>
    </row>
    <row r="350" spans="1:14" ht="12.75">
      <c r="A350" s="107"/>
      <c r="B350" s="107"/>
      <c r="C350" s="107"/>
      <c r="D350" s="107"/>
      <c r="E350" s="2"/>
      <c r="F350" s="2"/>
      <c r="G350" s="2"/>
      <c r="H350" s="108"/>
      <c r="J350" s="109"/>
      <c r="K350" s="346"/>
      <c r="L350" s="414"/>
      <c r="M350" s="108"/>
      <c r="N350" s="108"/>
    </row>
    <row r="351" spans="1:14" ht="12.75">
      <c r="A351" s="107"/>
      <c r="B351" s="107"/>
      <c r="C351" s="107"/>
      <c r="D351" s="107"/>
      <c r="E351" s="2"/>
      <c r="F351" s="2"/>
      <c r="G351" s="2"/>
      <c r="H351" s="108"/>
      <c r="J351" s="109"/>
      <c r="K351" s="346"/>
      <c r="L351" s="414"/>
      <c r="M351" s="108"/>
      <c r="N351" s="108"/>
    </row>
    <row r="352" spans="1:14" ht="12.75">
      <c r="A352" s="107"/>
      <c r="B352" s="107"/>
      <c r="C352" s="107"/>
      <c r="D352" s="107"/>
      <c r="E352" s="2"/>
      <c r="F352" s="2"/>
      <c r="G352" s="2"/>
      <c r="H352" s="108"/>
      <c r="J352" s="109"/>
      <c r="K352" s="346"/>
      <c r="L352" s="414"/>
      <c r="M352" s="108"/>
      <c r="N352" s="108"/>
    </row>
    <row r="353" spans="1:14" ht="12.75">
      <c r="A353" s="107"/>
      <c r="B353" s="107"/>
      <c r="C353" s="107"/>
      <c r="D353" s="107"/>
      <c r="E353" s="2"/>
      <c r="F353" s="2"/>
      <c r="G353" s="2"/>
      <c r="H353" s="108"/>
      <c r="J353" s="109"/>
      <c r="K353" s="346"/>
      <c r="L353" s="414"/>
      <c r="M353" s="108"/>
      <c r="N353" s="108"/>
    </row>
    <row r="354" spans="1:14" ht="12.75">
      <c r="A354" s="107"/>
      <c r="B354" s="107"/>
      <c r="C354" s="107"/>
      <c r="D354" s="107"/>
      <c r="E354" s="2"/>
      <c r="F354" s="2"/>
      <c r="G354" s="2"/>
      <c r="H354" s="108"/>
      <c r="J354" s="109"/>
      <c r="K354" s="346"/>
      <c r="L354" s="414"/>
      <c r="M354" s="108"/>
      <c r="N354" s="108"/>
    </row>
    <row r="355" spans="1:14" ht="12.75">
      <c r="A355" s="107"/>
      <c r="B355" s="107"/>
      <c r="C355" s="107"/>
      <c r="D355" s="107"/>
      <c r="E355" s="2"/>
      <c r="F355" s="2"/>
      <c r="G355" s="2"/>
      <c r="H355" s="108"/>
      <c r="J355" s="109"/>
      <c r="K355" s="346"/>
      <c r="L355" s="414"/>
      <c r="M355" s="108"/>
      <c r="N355" s="108"/>
    </row>
    <row r="356" spans="1:14" ht="12.75">
      <c r="A356" s="107"/>
      <c r="B356" s="107"/>
      <c r="C356" s="107"/>
      <c r="D356" s="107"/>
      <c r="E356" s="2"/>
      <c r="F356" s="2"/>
      <c r="G356" s="2"/>
      <c r="H356" s="108"/>
      <c r="J356" s="109"/>
      <c r="K356" s="346"/>
      <c r="L356" s="414"/>
      <c r="M356" s="108"/>
      <c r="N356" s="108"/>
    </row>
    <row r="357" spans="1:14" ht="12.75">
      <c r="A357" s="107"/>
      <c r="B357" s="107"/>
      <c r="C357" s="107"/>
      <c r="D357" s="107"/>
      <c r="E357" s="2"/>
      <c r="F357" s="2"/>
      <c r="G357" s="2"/>
      <c r="H357" s="108"/>
      <c r="J357" s="109"/>
      <c r="K357" s="346"/>
      <c r="L357" s="414"/>
      <c r="M357" s="108"/>
      <c r="N357" s="108"/>
    </row>
    <row r="358" spans="1:14" ht="12.75">
      <c r="A358" s="107"/>
      <c r="B358" s="107"/>
      <c r="C358" s="107"/>
      <c r="D358" s="107"/>
      <c r="E358" s="2"/>
      <c r="F358" s="2"/>
      <c r="G358" s="2"/>
      <c r="H358" s="108"/>
      <c r="J358" s="109"/>
      <c r="K358" s="346"/>
      <c r="L358" s="414"/>
      <c r="M358" s="108"/>
      <c r="N358" s="108"/>
    </row>
    <row r="359" spans="1:14" ht="12.75">
      <c r="A359" s="107"/>
      <c r="B359" s="107"/>
      <c r="C359" s="107"/>
      <c r="D359" s="107"/>
      <c r="E359" s="2"/>
      <c r="F359" s="2"/>
      <c r="G359" s="2"/>
      <c r="H359" s="108"/>
      <c r="J359" s="109"/>
      <c r="K359" s="346"/>
      <c r="L359" s="414"/>
      <c r="M359" s="108"/>
      <c r="N359" s="108"/>
    </row>
    <row r="360" spans="1:14" ht="12.75">
      <c r="A360" s="107"/>
      <c r="B360" s="107"/>
      <c r="C360" s="107"/>
      <c r="D360" s="107"/>
      <c r="E360" s="2"/>
      <c r="F360" s="2"/>
      <c r="G360" s="2"/>
      <c r="H360" s="108"/>
      <c r="J360" s="109"/>
      <c r="K360" s="346"/>
      <c r="L360" s="414"/>
      <c r="M360" s="108"/>
      <c r="N360" s="108"/>
    </row>
    <row r="361" spans="1:14" ht="12.75">
      <c r="A361" s="107"/>
      <c r="B361" s="107"/>
      <c r="C361" s="107"/>
      <c r="D361" s="107"/>
      <c r="E361" s="2"/>
      <c r="F361" s="2"/>
      <c r="G361" s="2"/>
      <c r="H361" s="108"/>
      <c r="J361" s="109"/>
      <c r="K361" s="346"/>
      <c r="L361" s="414"/>
      <c r="M361" s="108"/>
      <c r="N361" s="108"/>
    </row>
    <row r="362" spans="1:14" ht="12.75">
      <c r="A362" s="107"/>
      <c r="B362" s="107"/>
      <c r="C362" s="107"/>
      <c r="D362" s="107"/>
      <c r="E362" s="2"/>
      <c r="F362" s="2"/>
      <c r="G362" s="2"/>
      <c r="H362" s="108"/>
      <c r="J362" s="109"/>
      <c r="K362" s="346"/>
      <c r="L362" s="414"/>
      <c r="M362" s="108"/>
      <c r="N362" s="108"/>
    </row>
    <row r="363" spans="1:14" ht="12.75">
      <c r="A363" s="107"/>
      <c r="B363" s="107"/>
      <c r="C363" s="107"/>
      <c r="D363" s="107"/>
      <c r="E363" s="2"/>
      <c r="F363" s="2"/>
      <c r="G363" s="2"/>
      <c r="H363" s="108"/>
      <c r="J363" s="109"/>
      <c r="K363" s="346"/>
      <c r="L363" s="414"/>
      <c r="M363" s="108"/>
      <c r="N363" s="108"/>
    </row>
    <row r="364" spans="1:14" ht="12.75">
      <c r="A364" s="107"/>
      <c r="B364" s="107"/>
      <c r="C364" s="107"/>
      <c r="D364" s="107"/>
      <c r="E364" s="2"/>
      <c r="F364" s="2"/>
      <c r="G364" s="2"/>
      <c r="H364" s="108"/>
      <c r="J364" s="109"/>
      <c r="K364" s="346"/>
      <c r="L364" s="414"/>
      <c r="M364" s="108"/>
      <c r="N364" s="108"/>
    </row>
    <row r="365" spans="1:14" ht="12.75">
      <c r="A365" s="107"/>
      <c r="B365" s="107"/>
      <c r="C365" s="107"/>
      <c r="D365" s="107"/>
      <c r="E365" s="2"/>
      <c r="F365" s="2"/>
      <c r="G365" s="2"/>
      <c r="H365" s="108"/>
      <c r="J365" s="109"/>
      <c r="K365" s="346"/>
      <c r="L365" s="414"/>
      <c r="M365" s="108"/>
      <c r="N365" s="108"/>
    </row>
    <row r="366" spans="1:14" ht="12.75">
      <c r="A366" s="107"/>
      <c r="B366" s="107"/>
      <c r="C366" s="107"/>
      <c r="D366" s="107"/>
      <c r="E366" s="2"/>
      <c r="F366" s="2"/>
      <c r="G366" s="2"/>
      <c r="H366" s="108"/>
      <c r="J366" s="109"/>
      <c r="K366" s="346"/>
      <c r="L366" s="414"/>
      <c r="M366" s="108"/>
      <c r="N366" s="108"/>
    </row>
    <row r="367" spans="1:14" ht="12.75">
      <c r="A367" s="107"/>
      <c r="B367" s="107"/>
      <c r="C367" s="107"/>
      <c r="D367" s="107"/>
      <c r="E367" s="2"/>
      <c r="F367" s="2"/>
      <c r="G367" s="2"/>
      <c r="H367" s="108"/>
      <c r="J367" s="109"/>
      <c r="K367" s="346"/>
      <c r="L367" s="414"/>
      <c r="M367" s="108"/>
      <c r="N367" s="108"/>
    </row>
    <row r="368" spans="1:14" ht="12.75">
      <c r="A368" s="107"/>
      <c r="B368" s="107"/>
      <c r="C368" s="107"/>
      <c r="D368" s="107"/>
      <c r="E368" s="2"/>
      <c r="F368" s="2"/>
      <c r="G368" s="2"/>
      <c r="H368" s="108"/>
      <c r="J368" s="109"/>
      <c r="K368" s="346"/>
      <c r="L368" s="414"/>
      <c r="M368" s="108"/>
      <c r="N368" s="108"/>
    </row>
    <row r="369" spans="1:14" ht="12.75">
      <c r="A369" s="107"/>
      <c r="B369" s="107"/>
      <c r="C369" s="107"/>
      <c r="D369" s="107"/>
      <c r="E369" s="2"/>
      <c r="F369" s="2"/>
      <c r="G369" s="2"/>
      <c r="H369" s="108"/>
      <c r="J369" s="109"/>
      <c r="K369" s="346"/>
      <c r="L369" s="414"/>
      <c r="M369" s="108"/>
      <c r="N369" s="108"/>
    </row>
    <row r="370" ht="12.75">
      <c r="K370" s="135"/>
    </row>
    <row r="371" ht="12.75">
      <c r="K371" s="135"/>
    </row>
    <row r="372" ht="12.75">
      <c r="K372" s="135"/>
    </row>
    <row r="373" ht="12.75">
      <c r="K373" s="135"/>
    </row>
    <row r="374" ht="12.75">
      <c r="K374" s="135"/>
    </row>
    <row r="375" ht="12.75">
      <c r="K375" s="135"/>
    </row>
    <row r="376" ht="12.75">
      <c r="K376" s="135"/>
    </row>
    <row r="377" ht="12.75">
      <c r="K377" s="135"/>
    </row>
    <row r="378" ht="12.75">
      <c r="K378" s="135"/>
    </row>
    <row r="379" ht="12.75">
      <c r="K379" s="135"/>
    </row>
    <row r="380" ht="12.75">
      <c r="K380" s="135"/>
    </row>
    <row r="381" ht="12.75">
      <c r="K381" s="135"/>
    </row>
    <row r="382" ht="12.75">
      <c r="K382" s="135"/>
    </row>
    <row r="383" ht="12.75">
      <c r="K383" s="135"/>
    </row>
    <row r="384" ht="12.75">
      <c r="K384" s="135"/>
    </row>
    <row r="385" ht="12.75">
      <c r="K385" s="135"/>
    </row>
    <row r="386" ht="12.75">
      <c r="K386" s="135"/>
    </row>
    <row r="387" ht="12.75">
      <c r="K387" s="135"/>
    </row>
    <row r="388" ht="12.75">
      <c r="K388" s="135"/>
    </row>
    <row r="389" ht="12.75">
      <c r="K389" s="135"/>
    </row>
    <row r="390" ht="12.75">
      <c r="K390" s="135"/>
    </row>
    <row r="391" ht="12.75">
      <c r="K391" s="135"/>
    </row>
    <row r="392" ht="12.75">
      <c r="K392" s="135"/>
    </row>
    <row r="393" ht="12.75">
      <c r="K393" s="135"/>
    </row>
    <row r="394" ht="12.75">
      <c r="K394" s="135"/>
    </row>
    <row r="395" ht="12.75">
      <c r="K395" s="135"/>
    </row>
    <row r="396" ht="12.75">
      <c r="K396" s="135"/>
    </row>
    <row r="397" ht="12.75">
      <c r="K397" s="135"/>
    </row>
    <row r="398" ht="12.75">
      <c r="K398" s="135"/>
    </row>
    <row r="399" ht="12.75">
      <c r="K399" s="135"/>
    </row>
    <row r="400" ht="12.75">
      <c r="K400" s="135"/>
    </row>
    <row r="401" ht="12.75">
      <c r="K401" s="135"/>
    </row>
    <row r="402" ht="12.75">
      <c r="K402" s="135"/>
    </row>
    <row r="403" ht="12.75">
      <c r="K403" s="135"/>
    </row>
    <row r="404" ht="12.75">
      <c r="K404" s="135"/>
    </row>
    <row r="405" ht="12.75">
      <c r="K405" s="135"/>
    </row>
    <row r="406" ht="12.75">
      <c r="K406" s="135"/>
    </row>
    <row r="407" ht="12.75">
      <c r="K407" s="135"/>
    </row>
    <row r="408" ht="12.75">
      <c r="K408" s="135"/>
    </row>
    <row r="409" ht="12.75">
      <c r="K409" s="135"/>
    </row>
    <row r="410" ht="12.75">
      <c r="K410" s="135"/>
    </row>
    <row r="411" ht="12.75">
      <c r="K411" s="135"/>
    </row>
    <row r="412" ht="12.75">
      <c r="K412" s="135"/>
    </row>
    <row r="413" ht="12.75">
      <c r="K413" s="135"/>
    </row>
    <row r="414" ht="12.75">
      <c r="K414" s="135"/>
    </row>
    <row r="415" ht="12.75">
      <c r="K415" s="135"/>
    </row>
    <row r="416" ht="12.75">
      <c r="K416" s="135"/>
    </row>
    <row r="417" ht="12.75">
      <c r="K417" s="135"/>
    </row>
    <row r="418" ht="12.75">
      <c r="K418" s="135"/>
    </row>
    <row r="419" ht="12.75">
      <c r="K419" s="135"/>
    </row>
    <row r="420" ht="12.75">
      <c r="K420" s="135"/>
    </row>
    <row r="421" ht="12.75">
      <c r="K421" s="135"/>
    </row>
    <row r="422" ht="12.75">
      <c r="K422" s="135"/>
    </row>
    <row r="423" ht="12.75">
      <c r="K423" s="135"/>
    </row>
    <row r="424" ht="12.75">
      <c r="K424" s="135"/>
    </row>
    <row r="425" ht="12.75">
      <c r="K425" s="135"/>
    </row>
    <row r="426" ht="12.75">
      <c r="K426" s="135"/>
    </row>
    <row r="427" ht="12.75">
      <c r="K427" s="135"/>
    </row>
    <row r="428" ht="12.75">
      <c r="K428" s="135"/>
    </row>
    <row r="429" ht="12.75">
      <c r="K429" s="135"/>
    </row>
    <row r="430" ht="12.75">
      <c r="K430" s="135"/>
    </row>
    <row r="431" ht="12.75">
      <c r="K431" s="135"/>
    </row>
    <row r="432" ht="12.75">
      <c r="K432" s="135"/>
    </row>
    <row r="433" ht="12.75">
      <c r="K433" s="135"/>
    </row>
    <row r="434" ht="12.75">
      <c r="K434" s="135"/>
    </row>
    <row r="435" ht="12.75">
      <c r="K435" s="135"/>
    </row>
    <row r="436" ht="12.75">
      <c r="K436" s="135"/>
    </row>
    <row r="437" ht="12.75">
      <c r="K437" s="135"/>
    </row>
    <row r="438" ht="12.75">
      <c r="K438" s="135"/>
    </row>
    <row r="439" ht="12.75">
      <c r="K439" s="135"/>
    </row>
    <row r="440" ht="12.75">
      <c r="K440" s="135"/>
    </row>
    <row r="441" ht="12.75">
      <c r="K441" s="135"/>
    </row>
    <row r="442" ht="12.75">
      <c r="K442" s="135"/>
    </row>
    <row r="443" ht="12.75">
      <c r="K443" s="135"/>
    </row>
    <row r="444" ht="12.75">
      <c r="K444" s="135"/>
    </row>
    <row r="445" ht="12.75">
      <c r="K445" s="135"/>
    </row>
    <row r="446" ht="12.75">
      <c r="K446" s="135"/>
    </row>
    <row r="447" ht="12.75">
      <c r="K447" s="135"/>
    </row>
    <row r="448" ht="12.75">
      <c r="K448" s="135"/>
    </row>
    <row r="449" ht="12.75">
      <c r="K449" s="135"/>
    </row>
    <row r="450" ht="12.75">
      <c r="K450" s="135"/>
    </row>
    <row r="451" ht="12.75">
      <c r="K451" s="135"/>
    </row>
    <row r="452" ht="12.75">
      <c r="K452" s="135"/>
    </row>
    <row r="453" ht="12.75">
      <c r="K453" s="135"/>
    </row>
    <row r="454" ht="12.75">
      <c r="K454" s="135"/>
    </row>
    <row r="455" ht="12.75">
      <c r="K455" s="135"/>
    </row>
    <row r="456" ht="12.75">
      <c r="K456" s="135"/>
    </row>
    <row r="457" ht="12.75">
      <c r="K457" s="135"/>
    </row>
    <row r="458" ht="12.75">
      <c r="K458" s="135"/>
    </row>
    <row r="459" ht="12.75">
      <c r="K459" s="135"/>
    </row>
    <row r="460" ht="12.75">
      <c r="K460" s="135"/>
    </row>
    <row r="461" ht="12.75">
      <c r="K461" s="135"/>
    </row>
    <row r="462" ht="12.75">
      <c r="K462" s="135"/>
    </row>
    <row r="463" ht="12.75">
      <c r="K463" s="135"/>
    </row>
    <row r="464" ht="12.75">
      <c r="K464" s="135"/>
    </row>
    <row r="465" ht="12.75">
      <c r="K465" s="135"/>
    </row>
    <row r="466" ht="12.75">
      <c r="K466" s="135"/>
    </row>
    <row r="467" ht="12.75">
      <c r="K467" s="135"/>
    </row>
    <row r="468" ht="12.75">
      <c r="K468" s="135"/>
    </row>
    <row r="469" ht="12.75">
      <c r="K469" s="135"/>
    </row>
    <row r="470" ht="12.75">
      <c r="K470" s="135"/>
    </row>
    <row r="471" ht="12.75">
      <c r="K471" s="135"/>
    </row>
    <row r="472" ht="12.75">
      <c r="K472" s="135"/>
    </row>
    <row r="473" ht="12.75">
      <c r="K473" s="135"/>
    </row>
    <row r="474" ht="12.75">
      <c r="K474" s="135"/>
    </row>
    <row r="475" ht="12.75">
      <c r="K475" s="135"/>
    </row>
    <row r="476" ht="12.75">
      <c r="K476" s="135"/>
    </row>
    <row r="477" ht="12.75">
      <c r="K477" s="135"/>
    </row>
    <row r="478" ht="12.75">
      <c r="K478" s="135"/>
    </row>
    <row r="479" ht="12.75">
      <c r="K479" s="135"/>
    </row>
    <row r="480" ht="12.75">
      <c r="K480" s="135"/>
    </row>
    <row r="481" ht="12.75">
      <c r="K481" s="135"/>
    </row>
    <row r="482" ht="12.75">
      <c r="K482" s="135"/>
    </row>
    <row r="483" ht="12.75">
      <c r="K483" s="135"/>
    </row>
    <row r="484" ht="12.75">
      <c r="K484" s="135"/>
    </row>
    <row r="485" ht="12.75">
      <c r="K485" s="135"/>
    </row>
    <row r="486" ht="12.75">
      <c r="K486" s="135"/>
    </row>
    <row r="487" ht="12.75">
      <c r="K487" s="135"/>
    </row>
    <row r="488" ht="12.75">
      <c r="K488" s="135"/>
    </row>
    <row r="489" ht="12.75">
      <c r="K489" s="135"/>
    </row>
    <row r="490" ht="12.75">
      <c r="K490" s="135"/>
    </row>
    <row r="491" ht="12.75">
      <c r="K491" s="135"/>
    </row>
    <row r="492" ht="12.75">
      <c r="K492" s="135"/>
    </row>
    <row r="493" ht="12.75">
      <c r="K493" s="135"/>
    </row>
    <row r="494" ht="12.75">
      <c r="K494" s="135"/>
    </row>
    <row r="495" ht="12.75">
      <c r="K495" s="135"/>
    </row>
    <row r="496" ht="12.75">
      <c r="K496" s="135"/>
    </row>
    <row r="497" ht="12.75">
      <c r="K497" s="135"/>
    </row>
    <row r="498" ht="12.75">
      <c r="K498" s="135"/>
    </row>
    <row r="499" ht="12.75">
      <c r="K499" s="135"/>
    </row>
    <row r="500" ht="12.75">
      <c r="K500" s="135"/>
    </row>
    <row r="501" ht="12.75">
      <c r="K501" s="135"/>
    </row>
    <row r="502" ht="12.75">
      <c r="K502" s="135"/>
    </row>
    <row r="503" ht="12.75">
      <c r="K503" s="135"/>
    </row>
    <row r="504" ht="12.75">
      <c r="K504" s="135"/>
    </row>
    <row r="505" ht="12.75">
      <c r="K505" s="135"/>
    </row>
    <row r="506" ht="12.75">
      <c r="K506" s="135"/>
    </row>
    <row r="507" ht="12.75">
      <c r="K507" s="135"/>
    </row>
    <row r="508" ht="12.75">
      <c r="K508" s="135"/>
    </row>
    <row r="509" ht="12.75">
      <c r="K509" s="135"/>
    </row>
    <row r="510" ht="12.75">
      <c r="K510" s="135"/>
    </row>
    <row r="511" ht="12.75">
      <c r="K511" s="135"/>
    </row>
    <row r="512" ht="12.75">
      <c r="K512" s="135"/>
    </row>
    <row r="513" ht="12.75">
      <c r="K513" s="135"/>
    </row>
    <row r="514" ht="12.75">
      <c r="K514" s="135"/>
    </row>
    <row r="515" ht="12.75">
      <c r="K515" s="135"/>
    </row>
    <row r="516" ht="12.75">
      <c r="K516" s="135"/>
    </row>
    <row r="517" ht="12.75">
      <c r="K517" s="135"/>
    </row>
    <row r="518" ht="12.75">
      <c r="K518" s="135"/>
    </row>
    <row r="519" ht="12.75">
      <c r="K519" s="135"/>
    </row>
    <row r="520" ht="12.75">
      <c r="K520" s="135"/>
    </row>
    <row r="521" ht="12.75">
      <c r="K521" s="135"/>
    </row>
    <row r="522" ht="12.75">
      <c r="K522" s="135"/>
    </row>
    <row r="523" ht="12.75">
      <c r="K523" s="135"/>
    </row>
    <row r="524" ht="12.75">
      <c r="K524" s="135"/>
    </row>
    <row r="525" ht="12.75">
      <c r="K525" s="135"/>
    </row>
    <row r="526" ht="12.75">
      <c r="K526" s="135"/>
    </row>
    <row r="527" ht="12.75">
      <c r="K527" s="135"/>
    </row>
    <row r="528" ht="12.75">
      <c r="K528" s="135"/>
    </row>
    <row r="529" ht="12.75">
      <c r="K529" s="135"/>
    </row>
    <row r="530" ht="12.75">
      <c r="K530" s="135"/>
    </row>
    <row r="531" ht="12.75">
      <c r="K531" s="135"/>
    </row>
    <row r="532" ht="12.75">
      <c r="K532" s="135"/>
    </row>
    <row r="533" ht="12.75">
      <c r="K533" s="135"/>
    </row>
    <row r="534" ht="12.75">
      <c r="K534" s="135"/>
    </row>
    <row r="535" ht="12.75">
      <c r="K535" s="135"/>
    </row>
    <row r="536" ht="12.75">
      <c r="K536" s="135"/>
    </row>
    <row r="537" ht="12.75">
      <c r="K537" s="135"/>
    </row>
    <row r="538" ht="12.75">
      <c r="K538" s="135"/>
    </row>
    <row r="539" ht="12.75">
      <c r="K539" s="135"/>
    </row>
    <row r="540" ht="12.75">
      <c r="K540" s="135"/>
    </row>
    <row r="541" ht="12.75">
      <c r="K541" s="135"/>
    </row>
    <row r="542" ht="12.75">
      <c r="K542" s="135"/>
    </row>
    <row r="543" ht="12.75">
      <c r="K543" s="135"/>
    </row>
    <row r="544" ht="12.75">
      <c r="K544" s="135"/>
    </row>
    <row r="545" ht="12.75">
      <c r="K545" s="135"/>
    </row>
    <row r="546" ht="12.75">
      <c r="K546" s="135"/>
    </row>
    <row r="547" ht="12.75">
      <c r="K547" s="135"/>
    </row>
    <row r="548" ht="12.75">
      <c r="K548" s="135"/>
    </row>
    <row r="549" ht="12.75">
      <c r="K549" s="135"/>
    </row>
    <row r="550" ht="12.75">
      <c r="K550" s="135"/>
    </row>
    <row r="551" ht="12.75">
      <c r="K551" s="135"/>
    </row>
    <row r="552" ht="12.75">
      <c r="K552" s="135"/>
    </row>
    <row r="553" ht="12.75">
      <c r="K553" s="135"/>
    </row>
    <row r="554" ht="12.75">
      <c r="K554" s="135"/>
    </row>
    <row r="555" ht="12.75">
      <c r="K555" s="135"/>
    </row>
    <row r="556" ht="12.75">
      <c r="K556" s="135"/>
    </row>
    <row r="557" ht="12.75">
      <c r="K557" s="135"/>
    </row>
    <row r="558" ht="12.75">
      <c r="K558" s="135"/>
    </row>
    <row r="559" ht="12.75">
      <c r="K559" s="135"/>
    </row>
    <row r="560" ht="12.75">
      <c r="K560" s="135"/>
    </row>
    <row r="561" ht="12.75">
      <c r="K561" s="135"/>
    </row>
    <row r="562" ht="12.75">
      <c r="K562" s="135"/>
    </row>
    <row r="563" ht="12.75">
      <c r="K563" s="135"/>
    </row>
    <row r="564" ht="12.75">
      <c r="K564" s="135"/>
    </row>
    <row r="565" ht="12.75">
      <c r="K565" s="135"/>
    </row>
    <row r="566" ht="12.75">
      <c r="K566" s="135"/>
    </row>
    <row r="567" ht="12.75">
      <c r="K567" s="135"/>
    </row>
    <row r="568" ht="12.75">
      <c r="K568" s="135"/>
    </row>
    <row r="569" ht="12.75">
      <c r="K569" s="135"/>
    </row>
    <row r="570" ht="12.75">
      <c r="K570" s="135"/>
    </row>
    <row r="571" ht="12.75">
      <c r="K571" s="135"/>
    </row>
    <row r="572" ht="12.75">
      <c r="K572" s="135"/>
    </row>
    <row r="573" ht="12.75">
      <c r="K573" s="135"/>
    </row>
    <row r="574" ht="12.75">
      <c r="K574" s="135"/>
    </row>
    <row r="575" ht="12.75">
      <c r="K575" s="135"/>
    </row>
    <row r="576" ht="12.75">
      <c r="K576" s="135"/>
    </row>
    <row r="577" ht="12.75">
      <c r="K577" s="135"/>
    </row>
    <row r="578" ht="12.75">
      <c r="K578" s="135"/>
    </row>
    <row r="579" ht="12.75">
      <c r="K579" s="135"/>
    </row>
    <row r="580" ht="12.75">
      <c r="K580" s="135"/>
    </row>
    <row r="581" ht="12.75">
      <c r="K581" s="135"/>
    </row>
    <row r="582" ht="12.75">
      <c r="K582" s="135"/>
    </row>
    <row r="583" ht="12.75">
      <c r="K583" s="135"/>
    </row>
    <row r="584" ht="12.75">
      <c r="K584" s="135"/>
    </row>
    <row r="585" ht="12.75">
      <c r="K585" s="135"/>
    </row>
    <row r="586" ht="12.75">
      <c r="K586" s="135"/>
    </row>
    <row r="587" ht="12.75">
      <c r="K587" s="135"/>
    </row>
    <row r="588" ht="12.75">
      <c r="K588" s="135"/>
    </row>
    <row r="589" ht="12.75">
      <c r="K589" s="135"/>
    </row>
    <row r="590" ht="12.75">
      <c r="K590" s="135"/>
    </row>
    <row r="591" ht="12.75">
      <c r="K591" s="135"/>
    </row>
    <row r="592" ht="12.75">
      <c r="K592" s="135"/>
    </row>
    <row r="593" ht="12.75">
      <c r="K593" s="135"/>
    </row>
    <row r="594" ht="12.75">
      <c r="K594" s="135"/>
    </row>
    <row r="595" ht="12.75">
      <c r="K595" s="135"/>
    </row>
    <row r="596" ht="12.75">
      <c r="K596" s="135"/>
    </row>
    <row r="597" ht="12.75">
      <c r="K597" s="135"/>
    </row>
    <row r="598" ht="12.75">
      <c r="K598" s="135"/>
    </row>
    <row r="599" ht="12.75">
      <c r="K599" s="135"/>
    </row>
    <row r="600" ht="12.75">
      <c r="K600" s="135"/>
    </row>
    <row r="601" ht="12.75">
      <c r="K601" s="135"/>
    </row>
    <row r="602" ht="12.75">
      <c r="K602" s="135"/>
    </row>
    <row r="603" ht="12.75">
      <c r="K603" s="135"/>
    </row>
    <row r="604" ht="12.75">
      <c r="K604" s="135"/>
    </row>
    <row r="605" ht="12.75">
      <c r="K605" s="135"/>
    </row>
    <row r="606" ht="12.75">
      <c r="K606" s="135"/>
    </row>
    <row r="607" ht="12.75">
      <c r="K607" s="135"/>
    </row>
    <row r="608" ht="12.75">
      <c r="K608" s="135"/>
    </row>
    <row r="609" ht="12.75">
      <c r="K609" s="135"/>
    </row>
    <row r="610" ht="12.75">
      <c r="K610" s="135"/>
    </row>
    <row r="611" ht="12.75">
      <c r="K611" s="135"/>
    </row>
    <row r="612" ht="12.75">
      <c r="K612" s="135"/>
    </row>
    <row r="613" ht="12.75">
      <c r="K613" s="135"/>
    </row>
    <row r="614" ht="12.75">
      <c r="K614" s="135"/>
    </row>
    <row r="615" ht="12.75">
      <c r="K615" s="135"/>
    </row>
    <row r="616" ht="12.75">
      <c r="K616" s="135"/>
    </row>
    <row r="617" ht="12.75">
      <c r="K617" s="135"/>
    </row>
    <row r="618" ht="12.75">
      <c r="K618" s="135"/>
    </row>
    <row r="619" ht="12.75">
      <c r="K619" s="135"/>
    </row>
    <row r="620" ht="12.75">
      <c r="K620" s="135"/>
    </row>
    <row r="621" ht="12.75">
      <c r="K621" s="135"/>
    </row>
    <row r="622" ht="12.75">
      <c r="K622" s="135"/>
    </row>
    <row r="623" ht="12.75">
      <c r="K623" s="135"/>
    </row>
    <row r="624" ht="12.75">
      <c r="K624" s="135"/>
    </row>
    <row r="625" ht="12.75">
      <c r="K625" s="135"/>
    </row>
    <row r="626" ht="12.75">
      <c r="K626" s="135"/>
    </row>
    <row r="627" ht="12.75">
      <c r="K627" s="135"/>
    </row>
    <row r="628" ht="12.75">
      <c r="K628" s="135"/>
    </row>
    <row r="629" ht="12.75">
      <c r="K629" s="135"/>
    </row>
    <row r="630" ht="12.75">
      <c r="K630" s="135"/>
    </row>
    <row r="631" ht="12.75">
      <c r="K631" s="135"/>
    </row>
    <row r="632" ht="12.75">
      <c r="K632" s="135"/>
    </row>
    <row r="633" ht="12.75">
      <c r="K633" s="135"/>
    </row>
    <row r="634" ht="12.75">
      <c r="K634" s="135"/>
    </row>
    <row r="635" ht="12.75">
      <c r="K635" s="135"/>
    </row>
    <row r="636" ht="12.75">
      <c r="K636" s="135"/>
    </row>
    <row r="637" ht="12.75">
      <c r="K637" s="135"/>
    </row>
    <row r="638" ht="12.75">
      <c r="K638" s="135"/>
    </row>
    <row r="639" ht="12.75">
      <c r="K639" s="135"/>
    </row>
    <row r="640" ht="12.75">
      <c r="K640" s="135"/>
    </row>
    <row r="641" ht="12.75">
      <c r="K641" s="135"/>
    </row>
    <row r="642" ht="12.75">
      <c r="K642" s="135"/>
    </row>
    <row r="643" ht="12.75">
      <c r="K643" s="135"/>
    </row>
    <row r="644" ht="12.75">
      <c r="K644" s="135"/>
    </row>
    <row r="645" ht="12.75">
      <c r="K645" s="135"/>
    </row>
    <row r="646" ht="12.75">
      <c r="K646" s="135"/>
    </row>
    <row r="647" ht="12.75">
      <c r="K647" s="135"/>
    </row>
    <row r="648" ht="12.75">
      <c r="K648" s="135"/>
    </row>
    <row r="649" ht="12.75">
      <c r="K649" s="135"/>
    </row>
    <row r="650" ht="12.75">
      <c r="K650" s="135"/>
    </row>
    <row r="651" ht="12.75">
      <c r="K651" s="135"/>
    </row>
    <row r="652" ht="12.75">
      <c r="K652" s="135"/>
    </row>
    <row r="653" ht="12.75">
      <c r="K653" s="135"/>
    </row>
    <row r="654" ht="12.75">
      <c r="K654" s="135"/>
    </row>
    <row r="655" ht="12.75">
      <c r="K655" s="135"/>
    </row>
    <row r="656" ht="12.75">
      <c r="K656" s="135"/>
    </row>
    <row r="657" ht="12.75">
      <c r="K657" s="135"/>
    </row>
    <row r="658" ht="12.75">
      <c r="K658" s="135"/>
    </row>
    <row r="659" ht="12.75">
      <c r="K659" s="135"/>
    </row>
    <row r="660" ht="12.75">
      <c r="K660" s="135"/>
    </row>
    <row r="661" ht="12.75">
      <c r="K661" s="135"/>
    </row>
    <row r="662" ht="12.75">
      <c r="K662" s="135"/>
    </row>
    <row r="663" ht="12.75">
      <c r="K663" s="135"/>
    </row>
    <row r="664" ht="12.75">
      <c r="K664" s="135"/>
    </row>
    <row r="665" ht="12.75">
      <c r="K665" s="135"/>
    </row>
    <row r="666" ht="12.75">
      <c r="K666" s="135"/>
    </row>
    <row r="667" ht="12.75">
      <c r="K667" s="135"/>
    </row>
    <row r="668" ht="12.75">
      <c r="K668" s="135"/>
    </row>
    <row r="669" ht="12.75">
      <c r="K669" s="135"/>
    </row>
    <row r="670" ht="12.75">
      <c r="K670" s="135"/>
    </row>
    <row r="671" ht="12.75">
      <c r="K671" s="135"/>
    </row>
    <row r="672" ht="12.75">
      <c r="K672" s="135"/>
    </row>
    <row r="673" ht="12.75">
      <c r="K673" s="135"/>
    </row>
    <row r="674" ht="12.75">
      <c r="K674" s="135"/>
    </row>
    <row r="675" ht="12.75">
      <c r="K675" s="135"/>
    </row>
    <row r="676" ht="12.75">
      <c r="K676" s="135"/>
    </row>
    <row r="677" ht="12.75">
      <c r="K677" s="135"/>
    </row>
    <row r="678" ht="12.75">
      <c r="K678" s="135"/>
    </row>
    <row r="679" ht="12.75">
      <c r="K679" s="135"/>
    </row>
    <row r="680" ht="12.75">
      <c r="K680" s="135"/>
    </row>
    <row r="681" ht="12.75">
      <c r="K681" s="135"/>
    </row>
    <row r="682" ht="12.75">
      <c r="K682" s="135"/>
    </row>
    <row r="683" ht="12.75">
      <c r="K683" s="135"/>
    </row>
    <row r="684" ht="12.75">
      <c r="K684" s="135"/>
    </row>
    <row r="685" ht="12.75">
      <c r="K685" s="135"/>
    </row>
    <row r="686" ht="12.75">
      <c r="K686" s="135"/>
    </row>
    <row r="687" ht="12.75">
      <c r="K687" s="135"/>
    </row>
    <row r="688" ht="12.75">
      <c r="K688" s="135"/>
    </row>
    <row r="689" ht="12.75">
      <c r="K689" s="135"/>
    </row>
    <row r="690" ht="12.75">
      <c r="K690" s="135"/>
    </row>
    <row r="691" ht="12.75">
      <c r="K691" s="135"/>
    </row>
    <row r="692" ht="12.75">
      <c r="K692" s="135"/>
    </row>
    <row r="693" ht="12.75">
      <c r="K693" s="135"/>
    </row>
    <row r="694" ht="12.75">
      <c r="K694" s="135"/>
    </row>
    <row r="695" ht="12.75">
      <c r="K695" s="135"/>
    </row>
    <row r="696" ht="12.75">
      <c r="K696" s="135"/>
    </row>
    <row r="697" ht="12.75">
      <c r="K697" s="135"/>
    </row>
    <row r="698" ht="12.75">
      <c r="K698" s="135"/>
    </row>
    <row r="699" ht="12.75">
      <c r="K699" s="135"/>
    </row>
    <row r="700" ht="12.75">
      <c r="K700" s="135"/>
    </row>
    <row r="701" ht="12.75">
      <c r="K701" s="135"/>
    </row>
    <row r="702" ht="12.75">
      <c r="K702" s="135"/>
    </row>
    <row r="703" ht="12.75">
      <c r="K703" s="135"/>
    </row>
    <row r="704" ht="12.75">
      <c r="K704" s="135"/>
    </row>
    <row r="705" ht="12.75">
      <c r="K705" s="135"/>
    </row>
    <row r="706" ht="12.75">
      <c r="K706" s="135"/>
    </row>
    <row r="707" ht="12.75">
      <c r="K707" s="135"/>
    </row>
    <row r="708" ht="12.75">
      <c r="K708" s="135"/>
    </row>
    <row r="709" ht="12.75">
      <c r="K709" s="135"/>
    </row>
    <row r="710" ht="12.75">
      <c r="K710" s="135"/>
    </row>
    <row r="711" ht="12.75">
      <c r="K711" s="135"/>
    </row>
    <row r="712" ht="12.75">
      <c r="K712" s="135"/>
    </row>
    <row r="713" ht="12.75">
      <c r="K713" s="135"/>
    </row>
    <row r="714" ht="12.75">
      <c r="K714" s="135"/>
    </row>
    <row r="715" ht="12.75">
      <c r="K715" s="135"/>
    </row>
    <row r="716" ht="12.75">
      <c r="K716" s="135"/>
    </row>
    <row r="717" ht="12.75">
      <c r="K717" s="135"/>
    </row>
    <row r="718" ht="12.75">
      <c r="K718" s="135"/>
    </row>
    <row r="719" ht="12.75">
      <c r="K719" s="135"/>
    </row>
    <row r="720" ht="12.75">
      <c r="K720" s="135"/>
    </row>
    <row r="721" ht="12.75">
      <c r="K721" s="135"/>
    </row>
    <row r="722" ht="12.75">
      <c r="K722" s="135"/>
    </row>
    <row r="723" ht="12.75">
      <c r="K723" s="135"/>
    </row>
    <row r="724" ht="12.75">
      <c r="K724" s="135"/>
    </row>
    <row r="725" ht="12.75">
      <c r="K725" s="135"/>
    </row>
    <row r="726" ht="12.75">
      <c r="K726" s="135"/>
    </row>
    <row r="727" ht="12.75">
      <c r="K727" s="135"/>
    </row>
    <row r="728" ht="12.75">
      <c r="K728" s="135"/>
    </row>
    <row r="729" ht="12.75">
      <c r="K729" s="135"/>
    </row>
    <row r="730" ht="12.75">
      <c r="K730" s="135"/>
    </row>
    <row r="731" ht="12.75">
      <c r="K731" s="135"/>
    </row>
    <row r="732" ht="12.75">
      <c r="K732" s="135"/>
    </row>
    <row r="733" ht="12.75">
      <c r="K733" s="135"/>
    </row>
    <row r="734" ht="12.75">
      <c r="K734" s="135"/>
    </row>
    <row r="735" ht="12.75">
      <c r="K735" s="135"/>
    </row>
    <row r="736" ht="12.75">
      <c r="K736" s="135"/>
    </row>
    <row r="737" ht="12.75">
      <c r="K737" s="135"/>
    </row>
    <row r="738" ht="12.75">
      <c r="K738" s="135"/>
    </row>
    <row r="739" ht="12.75">
      <c r="K739" s="135"/>
    </row>
    <row r="740" ht="12.75">
      <c r="K740" s="135"/>
    </row>
    <row r="741" ht="12.75">
      <c r="K741" s="135"/>
    </row>
    <row r="742" ht="12.75">
      <c r="K742" s="135"/>
    </row>
    <row r="743" ht="12.75">
      <c r="K743" s="135"/>
    </row>
    <row r="744" ht="12.75">
      <c r="K744" s="135"/>
    </row>
    <row r="745" ht="12.75">
      <c r="K745" s="135"/>
    </row>
    <row r="746" ht="12.75">
      <c r="K746" s="135"/>
    </row>
    <row r="747" ht="12.75">
      <c r="K747" s="135"/>
    </row>
    <row r="748" ht="12.75">
      <c r="K748" s="135"/>
    </row>
    <row r="749" ht="12.75">
      <c r="K749" s="135"/>
    </row>
    <row r="750" ht="12.75">
      <c r="K750" s="135"/>
    </row>
    <row r="751" ht="12.75">
      <c r="K751" s="135"/>
    </row>
    <row r="752" ht="12.75">
      <c r="K752" s="135"/>
    </row>
    <row r="753" ht="12.75">
      <c r="K753" s="135"/>
    </row>
    <row r="754" ht="12.75">
      <c r="K754" s="135"/>
    </row>
    <row r="755" ht="12.75">
      <c r="K755" s="135"/>
    </row>
    <row r="756" ht="12.75">
      <c r="K756" s="135"/>
    </row>
    <row r="757" ht="12.75">
      <c r="K757" s="135"/>
    </row>
    <row r="758" ht="12.75">
      <c r="K758" s="135"/>
    </row>
    <row r="759" ht="12.75">
      <c r="K759" s="135"/>
    </row>
    <row r="760" ht="12.75">
      <c r="K760" s="135"/>
    </row>
    <row r="761" ht="12.75">
      <c r="K761" s="135"/>
    </row>
    <row r="762" ht="12.75">
      <c r="K762" s="135"/>
    </row>
    <row r="763" ht="12.75">
      <c r="K763" s="135"/>
    </row>
    <row r="764" ht="12.75">
      <c r="K764" s="135"/>
    </row>
    <row r="765" ht="12.75">
      <c r="K765" s="135"/>
    </row>
    <row r="766" ht="12.75">
      <c r="K766" s="135"/>
    </row>
    <row r="767" ht="12.75">
      <c r="K767" s="135"/>
    </row>
    <row r="768" ht="12.75">
      <c r="K768" s="135"/>
    </row>
    <row r="769" ht="12.75">
      <c r="K769" s="135"/>
    </row>
    <row r="770" ht="12.75">
      <c r="K770" s="135"/>
    </row>
    <row r="771" ht="12.75">
      <c r="K771" s="135"/>
    </row>
    <row r="772" ht="12.75">
      <c r="K772" s="135"/>
    </row>
    <row r="773" ht="12.75">
      <c r="K773" s="135"/>
    </row>
    <row r="774" ht="12.75">
      <c r="K774" s="135"/>
    </row>
    <row r="775" ht="12.75">
      <c r="K775" s="135"/>
    </row>
    <row r="776" ht="12.75">
      <c r="K776" s="135"/>
    </row>
    <row r="777" ht="12.75">
      <c r="K777" s="135"/>
    </row>
    <row r="778" ht="12.75">
      <c r="K778" s="135"/>
    </row>
    <row r="779" ht="12.75">
      <c r="K779" s="135"/>
    </row>
    <row r="780" ht="12.75">
      <c r="K780" s="135"/>
    </row>
    <row r="781" ht="12.75">
      <c r="K781" s="135"/>
    </row>
    <row r="782" ht="12.75">
      <c r="K782" s="135"/>
    </row>
    <row r="783" ht="12.75">
      <c r="K783" s="135"/>
    </row>
    <row r="784" ht="12.75">
      <c r="K784" s="135"/>
    </row>
    <row r="785" ht="12.75">
      <c r="K785" s="135"/>
    </row>
    <row r="786" ht="12.75">
      <c r="K786" s="135"/>
    </row>
    <row r="787" ht="12.75">
      <c r="K787" s="135"/>
    </row>
    <row r="788" ht="12.75">
      <c r="K788" s="135"/>
    </row>
    <row r="789" ht="12.75">
      <c r="K789" s="135"/>
    </row>
    <row r="790" ht="12.75">
      <c r="K790" s="135"/>
    </row>
    <row r="791" ht="12.75">
      <c r="K791" s="135"/>
    </row>
    <row r="792" ht="12.75">
      <c r="K792" s="135"/>
    </row>
    <row r="793" ht="12.75">
      <c r="K793" s="135"/>
    </row>
    <row r="794" ht="12.75">
      <c r="K794" s="135"/>
    </row>
    <row r="795" ht="12.75">
      <c r="K795" s="135"/>
    </row>
    <row r="796" ht="12.75">
      <c r="K796" s="135"/>
    </row>
    <row r="797" ht="12.75">
      <c r="K797" s="135"/>
    </row>
    <row r="798" ht="12.75">
      <c r="K798" s="135"/>
    </row>
    <row r="799" ht="12.75">
      <c r="K799" s="135"/>
    </row>
    <row r="800" ht="12.75">
      <c r="K800" s="135"/>
    </row>
    <row r="801" ht="12.75">
      <c r="K801" s="135"/>
    </row>
    <row r="802" ht="12.75">
      <c r="K802" s="135"/>
    </row>
    <row r="803" ht="12.75">
      <c r="K803" s="135"/>
    </row>
    <row r="804" ht="12.75">
      <c r="K804" s="135"/>
    </row>
    <row r="805" ht="12.75">
      <c r="K805" s="135"/>
    </row>
    <row r="806" ht="12.75">
      <c r="K806" s="135"/>
    </row>
    <row r="807" ht="12.75">
      <c r="K807" s="135"/>
    </row>
    <row r="808" ht="12.75">
      <c r="K808" s="135"/>
    </row>
    <row r="809" ht="12.75">
      <c r="K809" s="135"/>
    </row>
    <row r="810" ht="12.75">
      <c r="K810" s="135"/>
    </row>
    <row r="811" ht="12.75">
      <c r="K811" s="135"/>
    </row>
    <row r="812" ht="12.75">
      <c r="K812" s="135"/>
    </row>
    <row r="813" ht="12.75">
      <c r="K813" s="135"/>
    </row>
    <row r="814" ht="12.75">
      <c r="K814" s="135"/>
    </row>
    <row r="815" ht="12.75">
      <c r="K815" s="135"/>
    </row>
    <row r="816" ht="12.75">
      <c r="K816" s="135"/>
    </row>
    <row r="817" ht="12.75">
      <c r="K817" s="135"/>
    </row>
    <row r="818" ht="12.75">
      <c r="K818" s="135"/>
    </row>
    <row r="819" ht="12.75">
      <c r="K819" s="135"/>
    </row>
    <row r="820" ht="12.75">
      <c r="K820" s="135"/>
    </row>
    <row r="821" ht="12.75">
      <c r="K821" s="135"/>
    </row>
    <row r="822" ht="12.75">
      <c r="K822" s="135"/>
    </row>
    <row r="823" ht="12.75">
      <c r="K823" s="135"/>
    </row>
    <row r="824" ht="12.75">
      <c r="K824" s="135"/>
    </row>
    <row r="825" ht="12.75">
      <c r="K825" s="135"/>
    </row>
    <row r="826" ht="12.75">
      <c r="K826" s="135"/>
    </row>
    <row r="827" ht="12.75">
      <c r="K827" s="135"/>
    </row>
    <row r="828" ht="12.75">
      <c r="K828" s="135"/>
    </row>
    <row r="829" ht="12.75">
      <c r="K829" s="135"/>
    </row>
    <row r="830" ht="12.75">
      <c r="K830" s="135"/>
    </row>
    <row r="831" ht="12.75">
      <c r="K831" s="135"/>
    </row>
    <row r="832" ht="12.75">
      <c r="K832" s="135"/>
    </row>
    <row r="833" ht="12.75">
      <c r="K833" s="135"/>
    </row>
    <row r="834" ht="12.75">
      <c r="K834" s="135"/>
    </row>
    <row r="835" ht="12.75">
      <c r="K835" s="135"/>
    </row>
    <row r="836" ht="12.75">
      <c r="K836" s="135"/>
    </row>
    <row r="837" ht="12.75">
      <c r="K837" s="135"/>
    </row>
    <row r="838" ht="12.75">
      <c r="K838" s="135"/>
    </row>
    <row r="839" ht="12.75">
      <c r="K839" s="135"/>
    </row>
    <row r="840" ht="12.75">
      <c r="K840" s="135"/>
    </row>
    <row r="841" ht="12.75">
      <c r="K841" s="135"/>
    </row>
    <row r="842" ht="12.75">
      <c r="K842" s="135"/>
    </row>
    <row r="843" ht="12.75">
      <c r="K843" s="135"/>
    </row>
    <row r="844" ht="12.75">
      <c r="K844" s="135"/>
    </row>
    <row r="845" ht="12.75">
      <c r="K845" s="135"/>
    </row>
    <row r="846" ht="12.75">
      <c r="K846" s="135"/>
    </row>
    <row r="847" ht="12.75">
      <c r="K847" s="135"/>
    </row>
    <row r="848" ht="12.75">
      <c r="K848" s="135"/>
    </row>
    <row r="849" ht="12.75">
      <c r="K849" s="135"/>
    </row>
    <row r="850" ht="12.75">
      <c r="K850" s="135"/>
    </row>
    <row r="851" ht="12.75">
      <c r="K851" s="135"/>
    </row>
    <row r="852" ht="12.75">
      <c r="K852" s="135"/>
    </row>
    <row r="853" ht="12.75">
      <c r="K853" s="135"/>
    </row>
    <row r="854" ht="12.75">
      <c r="K854" s="135"/>
    </row>
    <row r="855" ht="12.75">
      <c r="K855" s="135"/>
    </row>
    <row r="856" ht="12.75">
      <c r="K856" s="135"/>
    </row>
    <row r="857" ht="12.75">
      <c r="K857" s="135"/>
    </row>
    <row r="858" ht="12.75">
      <c r="K858" s="135"/>
    </row>
    <row r="859" ht="12.75">
      <c r="K859" s="135"/>
    </row>
    <row r="860" ht="12.75">
      <c r="K860" s="135"/>
    </row>
    <row r="861" ht="12.75">
      <c r="K861" s="135"/>
    </row>
    <row r="862" ht="12.75">
      <c r="K862" s="135"/>
    </row>
    <row r="863" ht="12.75">
      <c r="K863" s="135"/>
    </row>
    <row r="864" ht="12.75">
      <c r="K864" s="135"/>
    </row>
    <row r="865" ht="12.75">
      <c r="K865" s="135"/>
    </row>
    <row r="866" ht="12.75">
      <c r="K866" s="135"/>
    </row>
    <row r="867" ht="12.75">
      <c r="K867" s="135"/>
    </row>
    <row r="868" ht="12.75">
      <c r="K868" s="135"/>
    </row>
    <row r="869" ht="12.75">
      <c r="K869" s="135"/>
    </row>
    <row r="870" ht="12.75">
      <c r="K870" s="135"/>
    </row>
    <row r="871" ht="12.75">
      <c r="K871" s="135"/>
    </row>
    <row r="872" ht="12.75">
      <c r="K872" s="135"/>
    </row>
    <row r="873" ht="12.75">
      <c r="K873" s="135"/>
    </row>
    <row r="874" ht="12.75">
      <c r="K874" s="135"/>
    </row>
    <row r="875" ht="12.75">
      <c r="K875" s="135"/>
    </row>
    <row r="876" ht="12.75">
      <c r="K876" s="135"/>
    </row>
    <row r="877" ht="12.75">
      <c r="K877" s="135"/>
    </row>
    <row r="878" ht="12.75">
      <c r="K878" s="135"/>
    </row>
    <row r="879" ht="12.75">
      <c r="K879" s="135"/>
    </row>
    <row r="880" ht="12.75">
      <c r="K880" s="135"/>
    </row>
    <row r="881" ht="12.75">
      <c r="K881" s="135"/>
    </row>
    <row r="882" ht="12.75">
      <c r="K882" s="135"/>
    </row>
    <row r="883" ht="12.75">
      <c r="K883" s="135"/>
    </row>
    <row r="884" ht="12.75">
      <c r="K884" s="135"/>
    </row>
    <row r="885" ht="12.75">
      <c r="K885" s="135"/>
    </row>
    <row r="886" ht="12.75">
      <c r="K886" s="135"/>
    </row>
    <row r="887" ht="12.75">
      <c r="K887" s="135"/>
    </row>
    <row r="888" ht="12.75">
      <c r="K888" s="135"/>
    </row>
    <row r="889" ht="12.75">
      <c r="K889" s="135"/>
    </row>
    <row r="890" ht="12.75">
      <c r="K890" s="135"/>
    </row>
    <row r="891" ht="12.75">
      <c r="K891" s="135"/>
    </row>
    <row r="892" ht="12.75">
      <c r="K892" s="135"/>
    </row>
    <row r="893" ht="12.75">
      <c r="K893" s="135"/>
    </row>
    <row r="894" ht="12.75">
      <c r="K894" s="135"/>
    </row>
    <row r="895" ht="12.75">
      <c r="K895" s="135"/>
    </row>
    <row r="896" ht="12.75">
      <c r="K896" s="135"/>
    </row>
    <row r="897" ht="12.75">
      <c r="K897" s="135"/>
    </row>
    <row r="898" ht="12.75">
      <c r="K898" s="135"/>
    </row>
    <row r="899" ht="12.75">
      <c r="K899" s="135"/>
    </row>
    <row r="900" ht="12.75">
      <c r="K900" s="135"/>
    </row>
    <row r="901" ht="12.75">
      <c r="K901" s="135"/>
    </row>
    <row r="902" ht="12.75">
      <c r="K902" s="135"/>
    </row>
    <row r="903" ht="12.75">
      <c r="K903" s="135"/>
    </row>
    <row r="904" ht="12.75">
      <c r="K904" s="135"/>
    </row>
    <row r="905" ht="12.75">
      <c r="K905" s="135"/>
    </row>
    <row r="906" ht="12.75">
      <c r="K906" s="135"/>
    </row>
    <row r="907" ht="12.75">
      <c r="K907" s="135"/>
    </row>
    <row r="908" ht="12.75">
      <c r="K908" s="135"/>
    </row>
    <row r="909" ht="12.75">
      <c r="K909" s="135"/>
    </row>
    <row r="910" ht="12.75">
      <c r="K910" s="135"/>
    </row>
    <row r="911" ht="12.75">
      <c r="K911" s="135"/>
    </row>
    <row r="912" ht="12.75">
      <c r="K912" s="135"/>
    </row>
    <row r="913" ht="12.75">
      <c r="K913" s="135"/>
    </row>
    <row r="914" ht="12.75">
      <c r="K914" s="135"/>
    </row>
    <row r="915" ht="12.75">
      <c r="K915" s="135"/>
    </row>
    <row r="916" ht="12.75">
      <c r="K916" s="135"/>
    </row>
    <row r="917" ht="12.75">
      <c r="K917" s="135"/>
    </row>
    <row r="918" ht="12.75">
      <c r="K918" s="135"/>
    </row>
    <row r="919" ht="12.75">
      <c r="K919" s="135"/>
    </row>
    <row r="920" ht="12.75">
      <c r="K920" s="135"/>
    </row>
    <row r="921" ht="12.75">
      <c r="K921" s="135"/>
    </row>
    <row r="922" ht="12.75">
      <c r="K922" s="135"/>
    </row>
    <row r="923" ht="12.75">
      <c r="K923" s="135"/>
    </row>
    <row r="924" ht="12.75">
      <c r="K924" s="135"/>
    </row>
    <row r="925" ht="12.75">
      <c r="K925" s="135"/>
    </row>
    <row r="926" ht="12.75">
      <c r="K926" s="135"/>
    </row>
    <row r="927" ht="12.75">
      <c r="K927" s="135"/>
    </row>
    <row r="928" ht="12.75">
      <c r="K928" s="135"/>
    </row>
    <row r="929" ht="12.75">
      <c r="K929" s="135"/>
    </row>
    <row r="930" ht="12.75">
      <c r="K930" s="135"/>
    </row>
    <row r="931" ht="12.75">
      <c r="K931" s="135"/>
    </row>
    <row r="932" ht="12.75">
      <c r="K932" s="135"/>
    </row>
    <row r="933" ht="12.75">
      <c r="K933" s="135"/>
    </row>
    <row r="934" ht="12.75">
      <c r="K934" s="135"/>
    </row>
    <row r="935" ht="12.75">
      <c r="K935" s="135"/>
    </row>
    <row r="936" ht="12.75">
      <c r="K936" s="135"/>
    </row>
    <row r="937" ht="12.75">
      <c r="K937" s="135"/>
    </row>
    <row r="938" ht="12.75">
      <c r="K938" s="135"/>
    </row>
    <row r="939" ht="12.75">
      <c r="K939" s="135"/>
    </row>
    <row r="940" ht="12.75">
      <c r="K940" s="135"/>
    </row>
    <row r="941" ht="12.75">
      <c r="K941" s="135"/>
    </row>
    <row r="942" ht="12.75">
      <c r="K942" s="135"/>
    </row>
    <row r="943" ht="12.75">
      <c r="K943" s="135"/>
    </row>
    <row r="944" ht="12.75">
      <c r="K944" s="135"/>
    </row>
    <row r="945" ht="12.75">
      <c r="K945" s="135"/>
    </row>
    <row r="946" ht="12.75">
      <c r="K946" s="135"/>
    </row>
    <row r="947" ht="12.75">
      <c r="K947" s="135"/>
    </row>
    <row r="948" ht="12.75">
      <c r="K948" s="135"/>
    </row>
    <row r="949" ht="12.75">
      <c r="K949" s="135"/>
    </row>
    <row r="950" ht="12.75">
      <c r="K950" s="135"/>
    </row>
    <row r="951" ht="12.75">
      <c r="K951" s="135"/>
    </row>
    <row r="952" ht="12.75">
      <c r="K952" s="135"/>
    </row>
    <row r="953" ht="12.75">
      <c r="K953" s="135"/>
    </row>
    <row r="954" ht="12.75">
      <c r="K954" s="135"/>
    </row>
    <row r="955" ht="12.75">
      <c r="K955" s="135"/>
    </row>
    <row r="956" ht="12.75">
      <c r="K956" s="135"/>
    </row>
    <row r="957" ht="12.75">
      <c r="K957" s="135"/>
    </row>
    <row r="958" ht="12.75">
      <c r="K958" s="135"/>
    </row>
    <row r="959" ht="12.75">
      <c r="K959" s="135"/>
    </row>
    <row r="960" ht="12.75">
      <c r="K960" s="135"/>
    </row>
    <row r="961" ht="12.75">
      <c r="K961" s="135"/>
    </row>
    <row r="962" ht="12.75">
      <c r="K962" s="135"/>
    </row>
    <row r="963" ht="12.75">
      <c r="K963" s="135"/>
    </row>
    <row r="964" ht="12.75">
      <c r="K964" s="135"/>
    </row>
    <row r="965" ht="12.75">
      <c r="K965" s="135"/>
    </row>
    <row r="966" ht="12.75">
      <c r="K966" s="135"/>
    </row>
    <row r="967" ht="12.75">
      <c r="K967" s="135"/>
    </row>
    <row r="968" ht="12.75">
      <c r="K968" s="135"/>
    </row>
    <row r="969" ht="12.75">
      <c r="K969" s="135"/>
    </row>
    <row r="970" ht="12.75">
      <c r="K970" s="135"/>
    </row>
    <row r="971" ht="12.75">
      <c r="K971" s="135"/>
    </row>
    <row r="972" ht="12.75">
      <c r="K972" s="135"/>
    </row>
    <row r="973" ht="12.75">
      <c r="K973" s="135"/>
    </row>
    <row r="974" ht="12.75">
      <c r="K974" s="135"/>
    </row>
    <row r="975" ht="12.75">
      <c r="K975" s="135"/>
    </row>
    <row r="976" ht="12.75">
      <c r="K976" s="135"/>
    </row>
    <row r="977" ht="12.75">
      <c r="K977" s="135"/>
    </row>
    <row r="978" ht="12.75">
      <c r="K978" s="135"/>
    </row>
    <row r="979" ht="12.75">
      <c r="K979" s="135"/>
    </row>
    <row r="980" ht="12.75">
      <c r="K980" s="135"/>
    </row>
    <row r="981" ht="12.75">
      <c r="K981" s="135"/>
    </row>
    <row r="982" ht="12.75">
      <c r="K982" s="135"/>
    </row>
    <row r="983" ht="12.75">
      <c r="K983" s="135"/>
    </row>
    <row r="984" ht="12.75">
      <c r="K984" s="135"/>
    </row>
    <row r="985" ht="12.75">
      <c r="K985" s="135"/>
    </row>
    <row r="986" ht="12.75">
      <c r="K986" s="135"/>
    </row>
    <row r="987" ht="12.75">
      <c r="K987" s="135"/>
    </row>
    <row r="988" ht="12.75">
      <c r="K988" s="135"/>
    </row>
    <row r="989" ht="12.75">
      <c r="K989" s="135"/>
    </row>
    <row r="990" ht="12.75">
      <c r="K990" s="135"/>
    </row>
    <row r="991" ht="12.75">
      <c r="K991" s="135"/>
    </row>
    <row r="992" ht="12.75">
      <c r="K992" s="135"/>
    </row>
    <row r="993" ht="12.75">
      <c r="K993" s="135"/>
    </row>
    <row r="994" ht="12.75">
      <c r="K994" s="135"/>
    </row>
    <row r="995" ht="12.75">
      <c r="K995" s="135"/>
    </row>
    <row r="996" ht="12.75">
      <c r="K996" s="135"/>
    </row>
    <row r="997" ht="12.75">
      <c r="K997" s="135"/>
    </row>
    <row r="998" ht="12.75">
      <c r="K998" s="135"/>
    </row>
    <row r="999" ht="12.75">
      <c r="K999" s="135"/>
    </row>
    <row r="1000" ht="12.75">
      <c r="K1000" s="135"/>
    </row>
    <row r="1001" ht="12.75">
      <c r="K1001" s="135"/>
    </row>
    <row r="1002" ht="12.75">
      <c r="K1002" s="135"/>
    </row>
    <row r="1003" ht="12.75">
      <c r="K1003" s="135"/>
    </row>
    <row r="1004" ht="12.75">
      <c r="K1004" s="135"/>
    </row>
    <row r="1005" ht="12.75">
      <c r="K1005" s="135"/>
    </row>
    <row r="1006" ht="12.75">
      <c r="K1006" s="135"/>
    </row>
    <row r="1007" ht="12.75">
      <c r="K1007" s="135"/>
    </row>
    <row r="1008" ht="12.75">
      <c r="K1008" s="135"/>
    </row>
    <row r="1009" ht="12.75">
      <c r="K1009" s="135"/>
    </row>
    <row r="1010" ht="12.75">
      <c r="K1010" s="135"/>
    </row>
    <row r="1011" ht="12.75">
      <c r="K1011" s="135"/>
    </row>
    <row r="1012" ht="12.75">
      <c r="K1012" s="135"/>
    </row>
    <row r="1013" ht="12.75">
      <c r="K1013" s="135"/>
    </row>
    <row r="1014" ht="12.75">
      <c r="K1014" s="135"/>
    </row>
    <row r="1015" ht="12.75">
      <c r="K1015" s="135"/>
    </row>
    <row r="1016" ht="12.75">
      <c r="K1016" s="135"/>
    </row>
    <row r="1017" ht="12.75">
      <c r="K1017" s="135"/>
    </row>
    <row r="1018" ht="12.75">
      <c r="K1018" s="135"/>
    </row>
    <row r="1019" ht="12.75">
      <c r="K1019" s="135"/>
    </row>
    <row r="1020" ht="12.75">
      <c r="K1020" s="135"/>
    </row>
    <row r="1021" ht="12.75">
      <c r="K1021" s="135"/>
    </row>
    <row r="1022" ht="12.75">
      <c r="K1022" s="135"/>
    </row>
    <row r="1023" ht="12.75">
      <c r="K1023" s="135"/>
    </row>
    <row r="1024" ht="12.75">
      <c r="K1024" s="135"/>
    </row>
    <row r="1025" ht="12.75">
      <c r="K1025" s="135"/>
    </row>
    <row r="1026" ht="12.75">
      <c r="K1026" s="135"/>
    </row>
    <row r="1027" ht="12.75">
      <c r="K1027" s="135"/>
    </row>
    <row r="1028" ht="12.75">
      <c r="K1028" s="135"/>
    </row>
    <row r="1029" ht="12.75">
      <c r="K1029" s="135"/>
    </row>
    <row r="1030" ht="12.75">
      <c r="K1030" s="135"/>
    </row>
    <row r="1031" ht="12.75">
      <c r="K1031" s="135"/>
    </row>
    <row r="1032" ht="12.75">
      <c r="K1032" s="135"/>
    </row>
    <row r="1033" ht="12.75">
      <c r="K1033" s="135"/>
    </row>
    <row r="1034" ht="12.75">
      <c r="K1034" s="135"/>
    </row>
    <row r="1035" ht="12.75">
      <c r="K1035" s="135"/>
    </row>
    <row r="1036" ht="12.75">
      <c r="K1036" s="135"/>
    </row>
    <row r="1037" ht="12.75">
      <c r="K1037" s="135"/>
    </row>
    <row r="1038" ht="12.75">
      <c r="K1038" s="135"/>
    </row>
    <row r="1039" ht="12.75">
      <c r="K1039" s="135"/>
    </row>
    <row r="1040" ht="12.75">
      <c r="K1040" s="135"/>
    </row>
    <row r="1041" ht="12.75">
      <c r="K1041" s="135"/>
    </row>
    <row r="1042" ht="12.75">
      <c r="K1042" s="135"/>
    </row>
    <row r="1043" ht="12.75">
      <c r="K1043" s="135"/>
    </row>
    <row r="1044" ht="12.75">
      <c r="K1044" s="135"/>
    </row>
    <row r="1045" ht="12.75">
      <c r="K1045" s="135"/>
    </row>
    <row r="1046" ht="12.75">
      <c r="K1046" s="135"/>
    </row>
    <row r="1047" ht="12.75">
      <c r="K1047" s="135"/>
    </row>
    <row r="1048" ht="12.75">
      <c r="K1048" s="135"/>
    </row>
    <row r="1049" ht="12.75">
      <c r="K1049" s="135"/>
    </row>
    <row r="1050" ht="12.75">
      <c r="K1050" s="135"/>
    </row>
    <row r="1051" ht="12.75">
      <c r="K1051" s="135"/>
    </row>
    <row r="1052" ht="12.75">
      <c r="K1052" s="135"/>
    </row>
    <row r="1053" ht="12.75">
      <c r="K1053" s="135"/>
    </row>
    <row r="1054" ht="12.75">
      <c r="K1054" s="135"/>
    </row>
    <row r="1055" ht="12.75">
      <c r="K1055" s="135"/>
    </row>
    <row r="1056" ht="12.75">
      <c r="K1056" s="135"/>
    </row>
    <row r="1057" ht="12.75">
      <c r="K1057" s="135"/>
    </row>
    <row r="1058" ht="12.75">
      <c r="K1058" s="135"/>
    </row>
    <row r="1059" ht="12.75">
      <c r="K1059" s="135"/>
    </row>
    <row r="1060" ht="12.75">
      <c r="K1060" s="135"/>
    </row>
    <row r="1061" ht="12.75">
      <c r="K1061" s="135"/>
    </row>
    <row r="1062" ht="12.75">
      <c r="K1062" s="135"/>
    </row>
    <row r="1063" ht="12.75">
      <c r="K1063" s="135"/>
    </row>
    <row r="1064" ht="12.75">
      <c r="K1064" s="135"/>
    </row>
    <row r="1065" ht="12.75">
      <c r="K1065" s="135"/>
    </row>
    <row r="1066" ht="12.75">
      <c r="K1066" s="135"/>
    </row>
    <row r="1067" ht="12.75">
      <c r="K1067" s="135"/>
    </row>
    <row r="1068" ht="12.75">
      <c r="K1068" s="135"/>
    </row>
    <row r="1069" ht="12.75">
      <c r="K1069" s="135"/>
    </row>
    <row r="1070" ht="12.75">
      <c r="K1070" s="135"/>
    </row>
    <row r="1071" ht="12.75">
      <c r="K1071" s="135"/>
    </row>
    <row r="1072" ht="12.75">
      <c r="K1072" s="135"/>
    </row>
    <row r="1073" ht="12.75">
      <c r="K1073" s="135"/>
    </row>
    <row r="1074" ht="12.75">
      <c r="K1074" s="135"/>
    </row>
    <row r="1075" ht="12.75">
      <c r="K1075" s="135"/>
    </row>
    <row r="1076" ht="12.75">
      <c r="K1076" s="135"/>
    </row>
    <row r="1077" ht="12.75">
      <c r="K1077" s="135"/>
    </row>
    <row r="1078" ht="12.75">
      <c r="K1078" s="135"/>
    </row>
    <row r="1079" ht="12.75">
      <c r="K1079" s="135"/>
    </row>
    <row r="1080" ht="12.75">
      <c r="K1080" s="135"/>
    </row>
    <row r="1081" ht="12.75">
      <c r="K1081" s="135"/>
    </row>
    <row r="1082" ht="12.75">
      <c r="K1082" s="135"/>
    </row>
    <row r="1083" ht="12.75">
      <c r="K1083" s="135"/>
    </row>
    <row r="1084" ht="12.75">
      <c r="K1084" s="135"/>
    </row>
    <row r="1085" ht="12.75">
      <c r="K1085" s="135"/>
    </row>
    <row r="1086" ht="12.75">
      <c r="K1086" s="135"/>
    </row>
    <row r="1087" ht="12.75">
      <c r="K1087" s="135"/>
    </row>
    <row r="1088" ht="12.75">
      <c r="K1088" s="135"/>
    </row>
    <row r="1089" ht="12.75">
      <c r="K1089" s="135"/>
    </row>
    <row r="1090" ht="12.75">
      <c r="K1090" s="135"/>
    </row>
    <row r="1091" ht="12.75">
      <c r="K1091" s="135"/>
    </row>
    <row r="1092" ht="12.75">
      <c r="K1092" s="135"/>
    </row>
    <row r="1093" ht="12.75">
      <c r="K1093" s="135"/>
    </row>
    <row r="1094" ht="12.75">
      <c r="K1094" s="135"/>
    </row>
    <row r="1095" ht="12.75">
      <c r="K1095" s="135"/>
    </row>
    <row r="1096" ht="12.75">
      <c r="K1096" s="135"/>
    </row>
    <row r="1097" ht="12.75">
      <c r="K1097" s="135"/>
    </row>
    <row r="1098" ht="12.75">
      <c r="K1098" s="135"/>
    </row>
    <row r="1099" ht="12.75">
      <c r="K1099" s="135"/>
    </row>
    <row r="1100" ht="12.75">
      <c r="K1100" s="135"/>
    </row>
    <row r="1101" ht="12.75">
      <c r="K1101" s="135"/>
    </row>
    <row r="1102" ht="12.75">
      <c r="K1102" s="135"/>
    </row>
    <row r="1103" ht="12.75">
      <c r="K1103" s="135"/>
    </row>
    <row r="1104" ht="12.75">
      <c r="K1104" s="135"/>
    </row>
    <row r="1105" ht="12.75">
      <c r="K1105" s="135"/>
    </row>
    <row r="1106" ht="12.75">
      <c r="K1106" s="135"/>
    </row>
    <row r="1107" ht="12.75">
      <c r="K1107" s="135"/>
    </row>
    <row r="1108" ht="12.75">
      <c r="K1108" s="135"/>
    </row>
    <row r="1109" ht="12.75">
      <c r="K1109" s="135"/>
    </row>
    <row r="1110" ht="12.75">
      <c r="K1110" s="135"/>
    </row>
    <row r="1111" ht="12.75">
      <c r="K1111" s="135"/>
    </row>
    <row r="1112" ht="12.75">
      <c r="K1112" s="135"/>
    </row>
    <row r="1113" ht="12.75">
      <c r="K1113" s="135"/>
    </row>
    <row r="1114" ht="12.75">
      <c r="K1114" s="135"/>
    </row>
    <row r="1115" ht="12.75">
      <c r="K1115" s="135"/>
    </row>
    <row r="1116" ht="12.75">
      <c r="K1116" s="135"/>
    </row>
    <row r="1117" ht="12.75">
      <c r="K1117" s="135"/>
    </row>
    <row r="1118" ht="12.75">
      <c r="K1118" s="135"/>
    </row>
    <row r="1119" ht="12.75">
      <c r="K1119" s="135"/>
    </row>
    <row r="1120" ht="12.75">
      <c r="K1120" s="135"/>
    </row>
    <row r="1121" ht="12.75">
      <c r="K1121" s="135"/>
    </row>
    <row r="1122" ht="12.75">
      <c r="K1122" s="135"/>
    </row>
    <row r="1123" ht="12.75">
      <c r="K1123" s="135"/>
    </row>
    <row r="1124" ht="12.75">
      <c r="K1124" s="135"/>
    </row>
    <row r="1125" ht="12.75">
      <c r="K1125" s="135"/>
    </row>
    <row r="1126" ht="12.75">
      <c r="K1126" s="135"/>
    </row>
    <row r="1127" ht="12.75">
      <c r="K1127" s="135"/>
    </row>
    <row r="1128" ht="12.75">
      <c r="K1128" s="135"/>
    </row>
    <row r="1129" ht="12.75">
      <c r="K1129" s="135"/>
    </row>
    <row r="1130" ht="12.75">
      <c r="K1130" s="135"/>
    </row>
    <row r="1131" ht="12.75">
      <c r="K1131" s="135"/>
    </row>
    <row r="1132" ht="12.75">
      <c r="K1132" s="135"/>
    </row>
    <row r="1133" ht="12.75">
      <c r="K1133" s="135"/>
    </row>
    <row r="1134" ht="12.75">
      <c r="K1134" s="135"/>
    </row>
    <row r="1135" ht="12.75">
      <c r="K1135" s="135"/>
    </row>
    <row r="1136" ht="12.75">
      <c r="K1136" s="135"/>
    </row>
    <row r="1137" ht="12.75">
      <c r="K1137" s="135"/>
    </row>
    <row r="1138" ht="12.75">
      <c r="K1138" s="135"/>
    </row>
    <row r="1139" ht="12.75">
      <c r="K1139" s="135"/>
    </row>
    <row r="1140" ht="12.75">
      <c r="K1140" s="135"/>
    </row>
    <row r="1141" ht="12.75">
      <c r="K1141" s="135"/>
    </row>
    <row r="1142" ht="12.75">
      <c r="K1142" s="135"/>
    </row>
    <row r="1143" ht="12.75">
      <c r="K1143" s="135"/>
    </row>
    <row r="1144" ht="12.75">
      <c r="K1144" s="135"/>
    </row>
    <row r="1145" ht="12.75">
      <c r="K1145" s="135"/>
    </row>
    <row r="1146" ht="12.75">
      <c r="K1146" s="135"/>
    </row>
    <row r="1147" ht="12.75">
      <c r="K1147" s="135"/>
    </row>
    <row r="1148" ht="12.75">
      <c r="K1148" s="135"/>
    </row>
    <row r="1149" ht="12.75">
      <c r="K1149" s="135"/>
    </row>
    <row r="1150" ht="12.75">
      <c r="K1150" s="135"/>
    </row>
    <row r="1151" ht="12.75">
      <c r="K1151" s="135"/>
    </row>
    <row r="1152" ht="12.75">
      <c r="K1152" s="135"/>
    </row>
    <row r="1153" ht="12.75">
      <c r="K1153" s="135"/>
    </row>
    <row r="1154" ht="12.75">
      <c r="K1154" s="135"/>
    </row>
    <row r="1155" ht="12.75">
      <c r="K1155" s="135"/>
    </row>
    <row r="1156" ht="12.75">
      <c r="K1156" s="135"/>
    </row>
    <row r="1157" ht="12.75">
      <c r="K1157" s="135"/>
    </row>
    <row r="1158" ht="12.75">
      <c r="K1158" s="135"/>
    </row>
    <row r="1159" ht="12.75">
      <c r="K1159" s="135"/>
    </row>
    <row r="1160" ht="12.75">
      <c r="K1160" s="135"/>
    </row>
    <row r="1161" ht="12.75">
      <c r="K1161" s="135"/>
    </row>
    <row r="1162" ht="12.75">
      <c r="K1162" s="135"/>
    </row>
    <row r="1163" ht="12.75">
      <c r="K1163" s="135"/>
    </row>
    <row r="1164" ht="12.75">
      <c r="K1164" s="135"/>
    </row>
    <row r="1165" ht="12.75">
      <c r="K1165" s="135"/>
    </row>
    <row r="1166" ht="12.75">
      <c r="K1166" s="135"/>
    </row>
    <row r="1167" ht="12.75">
      <c r="K1167" s="135"/>
    </row>
    <row r="1168" ht="12.75">
      <c r="K1168" s="135"/>
    </row>
    <row r="1169" ht="12.75">
      <c r="K1169" s="135"/>
    </row>
    <row r="1170" ht="12.75">
      <c r="K1170" s="135"/>
    </row>
    <row r="1171" ht="12.75">
      <c r="K1171" s="135"/>
    </row>
    <row r="1172" ht="12.75">
      <c r="K1172" s="135"/>
    </row>
    <row r="1173" ht="12.75">
      <c r="K1173" s="135"/>
    </row>
    <row r="1174" ht="12.75">
      <c r="K1174" s="135"/>
    </row>
    <row r="1175" ht="12.75">
      <c r="K1175" s="135"/>
    </row>
    <row r="1176" ht="12.75">
      <c r="K1176" s="135"/>
    </row>
    <row r="1177" ht="12.75">
      <c r="K1177" s="135"/>
    </row>
    <row r="1178" ht="12.75">
      <c r="K1178" s="135"/>
    </row>
    <row r="1179" ht="12.75">
      <c r="K1179" s="135"/>
    </row>
    <row r="1180" ht="12.75">
      <c r="K1180" s="135"/>
    </row>
    <row r="1181" ht="12.75">
      <c r="K1181" s="135"/>
    </row>
    <row r="1182" ht="12.75">
      <c r="K1182" s="135"/>
    </row>
    <row r="1183" ht="12.75">
      <c r="K1183" s="135"/>
    </row>
    <row r="1184" ht="12.75">
      <c r="K1184" s="135"/>
    </row>
    <row r="1185" ht="12.75">
      <c r="K1185" s="135"/>
    </row>
    <row r="1186" ht="12.75">
      <c r="K1186" s="135"/>
    </row>
    <row r="1187" ht="12.75">
      <c r="K1187" s="135"/>
    </row>
    <row r="1188" ht="12.75">
      <c r="K1188" s="135"/>
    </row>
    <row r="1189" ht="12.75">
      <c r="K1189" s="135"/>
    </row>
    <row r="1190" ht="12.75">
      <c r="K1190" s="135"/>
    </row>
    <row r="1191" ht="12.75">
      <c r="K1191" s="135"/>
    </row>
    <row r="1192" ht="12.75">
      <c r="K1192" s="135"/>
    </row>
    <row r="1193" ht="12.75">
      <c r="K1193" s="135"/>
    </row>
    <row r="1194" ht="12.75">
      <c r="K1194" s="135"/>
    </row>
    <row r="1195" ht="12.75">
      <c r="K1195" s="135"/>
    </row>
    <row r="1196" ht="12.75">
      <c r="K1196" s="135"/>
    </row>
    <row r="1197" ht="12.75">
      <c r="K1197" s="135"/>
    </row>
    <row r="1198" ht="12.75">
      <c r="K1198" s="135"/>
    </row>
    <row r="1199" ht="12.75">
      <c r="K1199" s="135"/>
    </row>
    <row r="1200" ht="12.75">
      <c r="K1200" s="135"/>
    </row>
    <row r="1201" ht="12.75">
      <c r="K1201" s="135"/>
    </row>
    <row r="1202" ht="12.75">
      <c r="K1202" s="135"/>
    </row>
    <row r="1203" ht="12.75">
      <c r="K1203" s="135"/>
    </row>
    <row r="1204" ht="12.75">
      <c r="K1204" s="135"/>
    </row>
    <row r="1205" ht="12.75">
      <c r="K1205" s="135"/>
    </row>
    <row r="1206" ht="12.75">
      <c r="K1206" s="135"/>
    </row>
    <row r="1207" ht="12.75">
      <c r="K1207" s="135"/>
    </row>
    <row r="1208" ht="12.75">
      <c r="K1208" s="135"/>
    </row>
    <row r="1209" ht="12.75">
      <c r="K1209" s="135"/>
    </row>
    <row r="1210" ht="12.75">
      <c r="K1210" s="135"/>
    </row>
    <row r="1211" ht="12.75">
      <c r="K1211" s="135"/>
    </row>
    <row r="1212" ht="12.75">
      <c r="K1212" s="135"/>
    </row>
    <row r="1213" ht="12.75">
      <c r="K1213" s="135"/>
    </row>
    <row r="1214" ht="12.75">
      <c r="K1214" s="135"/>
    </row>
    <row r="1215" ht="12.75">
      <c r="K1215" s="135"/>
    </row>
    <row r="1216" ht="12.75">
      <c r="K1216" s="135"/>
    </row>
    <row r="1217" ht="12.75">
      <c r="K1217" s="135"/>
    </row>
    <row r="1218" ht="12.75">
      <c r="K1218" s="135"/>
    </row>
    <row r="1219" ht="12.75">
      <c r="K1219" s="135"/>
    </row>
    <row r="1220" ht="12.75">
      <c r="K1220" s="135"/>
    </row>
    <row r="1221" ht="12.75">
      <c r="K1221" s="135"/>
    </row>
    <row r="1222" ht="12.75">
      <c r="K1222" s="135"/>
    </row>
    <row r="1223" ht="12.75">
      <c r="K1223" s="135"/>
    </row>
    <row r="1224" ht="12.75">
      <c r="K1224" s="135"/>
    </row>
    <row r="1225" ht="12.75">
      <c r="K1225" s="135"/>
    </row>
    <row r="1226" ht="12.75">
      <c r="K1226" s="135"/>
    </row>
    <row r="1227" ht="12.75">
      <c r="K1227" s="135"/>
    </row>
    <row r="1228" ht="12.75">
      <c r="K1228" s="135"/>
    </row>
    <row r="1229" ht="12.75">
      <c r="K1229" s="135"/>
    </row>
    <row r="1230" ht="12.75">
      <c r="K1230" s="135"/>
    </row>
    <row r="1231" ht="12.75">
      <c r="K1231" s="135"/>
    </row>
    <row r="1232" ht="12.75">
      <c r="K1232" s="135"/>
    </row>
    <row r="1233" ht="12.75">
      <c r="K1233" s="135"/>
    </row>
    <row r="1234" ht="12.75">
      <c r="K1234" s="135"/>
    </row>
    <row r="1235" ht="12.75">
      <c r="K1235" s="135"/>
    </row>
    <row r="1236" ht="12.75">
      <c r="K1236" s="135"/>
    </row>
    <row r="1237" ht="12.75">
      <c r="K1237" s="135"/>
    </row>
    <row r="1238" ht="12.75">
      <c r="K1238" s="135"/>
    </row>
    <row r="1239" ht="12.75">
      <c r="K1239" s="135"/>
    </row>
    <row r="1240" ht="12.75">
      <c r="K1240" s="135"/>
    </row>
    <row r="1241" ht="12.75">
      <c r="K1241" s="135"/>
    </row>
    <row r="1242" ht="12.75">
      <c r="K1242" s="135"/>
    </row>
    <row r="1243" ht="12.75">
      <c r="K1243" s="135"/>
    </row>
    <row r="1244" ht="12.75">
      <c r="K1244" s="135"/>
    </row>
    <row r="1245" ht="12.75">
      <c r="K1245" s="135"/>
    </row>
    <row r="1246" ht="12.75">
      <c r="K1246" s="135"/>
    </row>
    <row r="1247" ht="12.75">
      <c r="K1247" s="135"/>
    </row>
    <row r="1248" ht="12.75">
      <c r="K1248" s="135"/>
    </row>
    <row r="1249" ht="12.75">
      <c r="K1249" s="135"/>
    </row>
    <row r="1250" ht="12.75">
      <c r="K1250" s="135"/>
    </row>
    <row r="1251" ht="12.75">
      <c r="K1251" s="135"/>
    </row>
    <row r="1252" ht="12.75">
      <c r="K1252" s="135"/>
    </row>
    <row r="1253" ht="12.75">
      <c r="K1253" s="135"/>
    </row>
    <row r="1254" ht="12.75">
      <c r="K1254" s="135"/>
    </row>
    <row r="1255" ht="12.75">
      <c r="K1255" s="135"/>
    </row>
    <row r="1256" ht="12.75">
      <c r="K1256" s="135"/>
    </row>
    <row r="1257" ht="12.75">
      <c r="K1257" s="135"/>
    </row>
    <row r="1258" ht="12.75">
      <c r="K1258" s="135"/>
    </row>
    <row r="1259" ht="12.75">
      <c r="K1259" s="135"/>
    </row>
    <row r="1260" ht="12.75">
      <c r="K1260" s="135"/>
    </row>
    <row r="1261" ht="12.75">
      <c r="K1261" s="135"/>
    </row>
    <row r="1262" ht="12.75">
      <c r="K1262" s="135"/>
    </row>
    <row r="1263" ht="12.75">
      <c r="K1263" s="135"/>
    </row>
    <row r="1264" ht="12.75">
      <c r="K1264" s="135"/>
    </row>
    <row r="1265" ht="12.75">
      <c r="K1265" s="135"/>
    </row>
    <row r="1266" ht="12.75">
      <c r="K1266" s="135"/>
    </row>
    <row r="1267" ht="12.75">
      <c r="K1267" s="135"/>
    </row>
    <row r="1268" ht="12.75">
      <c r="K1268" s="135"/>
    </row>
    <row r="1269" ht="12.75">
      <c r="K1269" s="135"/>
    </row>
    <row r="1270" ht="12.75">
      <c r="K1270" s="135"/>
    </row>
    <row r="1271" ht="12.75">
      <c r="K1271" s="135"/>
    </row>
    <row r="1272" ht="12.75">
      <c r="K1272" s="135"/>
    </row>
    <row r="1273" ht="12.75">
      <c r="K1273" s="135"/>
    </row>
    <row r="1274" ht="12.75">
      <c r="K1274" s="135"/>
    </row>
    <row r="1275" ht="12.75">
      <c r="K1275" s="135"/>
    </row>
    <row r="1276" ht="12.75">
      <c r="K1276" s="135"/>
    </row>
    <row r="1277" ht="12.75">
      <c r="K1277" s="135"/>
    </row>
    <row r="1278" ht="12.75">
      <c r="K1278" s="135"/>
    </row>
    <row r="1279" ht="12.75">
      <c r="K1279" s="135"/>
    </row>
    <row r="1280" ht="12.75">
      <c r="K1280" s="135"/>
    </row>
    <row r="1281" ht="12.75">
      <c r="K1281" s="135"/>
    </row>
    <row r="1282" ht="12.75">
      <c r="K1282" s="135"/>
    </row>
    <row r="1283" ht="12.75">
      <c r="K1283" s="135"/>
    </row>
    <row r="1284" ht="12.75">
      <c r="K1284" s="135"/>
    </row>
    <row r="1285" ht="12.75">
      <c r="K1285" s="135"/>
    </row>
    <row r="1286" ht="12.75">
      <c r="K1286" s="135"/>
    </row>
    <row r="1287" ht="12.75">
      <c r="K1287" s="135"/>
    </row>
    <row r="1288" ht="12.75">
      <c r="K1288" s="135"/>
    </row>
    <row r="1289" ht="12.75">
      <c r="K1289" s="135"/>
    </row>
    <row r="1290" ht="12.75">
      <c r="K1290" s="135"/>
    </row>
    <row r="1291" ht="12.75">
      <c r="K1291" s="135"/>
    </row>
    <row r="1292" ht="12.75">
      <c r="K1292" s="135"/>
    </row>
    <row r="1293" ht="12.75">
      <c r="K1293" s="135"/>
    </row>
    <row r="1294" ht="12.75">
      <c r="K1294" s="135"/>
    </row>
    <row r="1295" ht="12.75">
      <c r="K1295" s="135"/>
    </row>
    <row r="1296" ht="12.75">
      <c r="K1296" s="135"/>
    </row>
    <row r="1297" ht="12.75">
      <c r="K1297" s="135"/>
    </row>
    <row r="1298" ht="12.75">
      <c r="K1298" s="135"/>
    </row>
    <row r="1299" ht="12.75">
      <c r="K1299" s="135"/>
    </row>
    <row r="1300" ht="12.75">
      <c r="K1300" s="135"/>
    </row>
    <row r="1301" ht="12.75">
      <c r="K1301" s="135"/>
    </row>
    <row r="1302" ht="12.75">
      <c r="K1302" s="135"/>
    </row>
    <row r="1303" ht="12.75">
      <c r="K1303" s="135"/>
    </row>
    <row r="1304" ht="12.75">
      <c r="K1304" s="135"/>
    </row>
    <row r="1305" ht="12.75">
      <c r="K1305" s="135"/>
    </row>
    <row r="1306" ht="12.75">
      <c r="K1306" s="135"/>
    </row>
    <row r="1307" ht="12.75">
      <c r="K1307" s="135"/>
    </row>
    <row r="1308" ht="12.75">
      <c r="K1308" s="135"/>
    </row>
    <row r="1309" ht="12.75">
      <c r="K1309" s="135"/>
    </row>
    <row r="1310" ht="12.75">
      <c r="K1310" s="135"/>
    </row>
    <row r="1311" ht="12.75">
      <c r="K1311" s="135"/>
    </row>
    <row r="1312" ht="12.75">
      <c r="K1312" s="135"/>
    </row>
    <row r="1313" ht="12.75">
      <c r="K1313" s="135"/>
    </row>
    <row r="1314" ht="12.75">
      <c r="K1314" s="135"/>
    </row>
    <row r="1315" ht="12.75">
      <c r="K1315" s="135"/>
    </row>
    <row r="1316" ht="12.75">
      <c r="K1316" s="135"/>
    </row>
    <row r="1317" ht="12.75">
      <c r="K1317" s="135"/>
    </row>
    <row r="1318" ht="12.75">
      <c r="K1318" s="135"/>
    </row>
    <row r="1319" ht="12.75">
      <c r="K1319" s="135"/>
    </row>
    <row r="1320" ht="12.75">
      <c r="K1320" s="135"/>
    </row>
    <row r="1321" ht="12.75">
      <c r="K1321" s="135"/>
    </row>
    <row r="1322" ht="12.75">
      <c r="K1322" s="135"/>
    </row>
    <row r="1323" ht="12.75">
      <c r="K1323" s="135"/>
    </row>
    <row r="1324" ht="12.75">
      <c r="K1324" s="135"/>
    </row>
    <row r="1325" ht="12.75">
      <c r="K1325" s="135"/>
    </row>
    <row r="1326" ht="12.75">
      <c r="K1326" s="135"/>
    </row>
    <row r="1327" ht="12.75">
      <c r="K1327" s="135"/>
    </row>
    <row r="1328" ht="12.75">
      <c r="K1328" s="135"/>
    </row>
    <row r="1329" ht="12.75">
      <c r="K1329" s="135"/>
    </row>
    <row r="1330" ht="12.75">
      <c r="K1330" s="135"/>
    </row>
    <row r="1331" ht="12.75">
      <c r="K1331" s="135"/>
    </row>
    <row r="1332" ht="12.75">
      <c r="K1332" s="135"/>
    </row>
    <row r="1333" ht="12.75">
      <c r="K1333" s="135"/>
    </row>
    <row r="1334" ht="12.75">
      <c r="K1334" s="135"/>
    </row>
    <row r="1335" ht="12.75">
      <c r="K1335" s="135"/>
    </row>
    <row r="1336" ht="12.75">
      <c r="K1336" s="135"/>
    </row>
    <row r="1337" ht="12.75">
      <c r="K1337" s="135"/>
    </row>
    <row r="1338" ht="12.75">
      <c r="K1338" s="135"/>
    </row>
    <row r="1339" ht="12.75">
      <c r="K1339" s="135"/>
    </row>
    <row r="1340" ht="12.75">
      <c r="K1340" s="135"/>
    </row>
    <row r="1341" ht="12.75">
      <c r="K1341" s="135"/>
    </row>
    <row r="1342" ht="12.75">
      <c r="K1342" s="135"/>
    </row>
    <row r="1343" ht="12.75">
      <c r="K1343" s="135"/>
    </row>
    <row r="1344" ht="12.75">
      <c r="K1344" s="135"/>
    </row>
    <row r="1345" ht="12.75">
      <c r="K1345" s="135"/>
    </row>
    <row r="1346" ht="12.75">
      <c r="K1346" s="135"/>
    </row>
    <row r="1347" ht="12.75">
      <c r="K1347" s="135"/>
    </row>
    <row r="1348" ht="12.75">
      <c r="K1348" s="135"/>
    </row>
    <row r="1349" ht="12.75">
      <c r="K1349" s="135"/>
    </row>
    <row r="1350" ht="12.75">
      <c r="K1350" s="135"/>
    </row>
    <row r="1351" ht="12.75">
      <c r="K1351" s="135"/>
    </row>
    <row r="1352" ht="12.75">
      <c r="K1352" s="135"/>
    </row>
    <row r="1353" ht="12.75">
      <c r="K1353" s="135"/>
    </row>
    <row r="1354" ht="12.75">
      <c r="K1354" s="135"/>
    </row>
    <row r="1355" ht="12.75">
      <c r="K1355" s="135"/>
    </row>
    <row r="1356" ht="12.75">
      <c r="K1356" s="135"/>
    </row>
    <row r="1357" ht="12.75">
      <c r="K1357" s="135"/>
    </row>
    <row r="1358" ht="12.75">
      <c r="K1358" s="135"/>
    </row>
    <row r="1359" ht="12.75">
      <c r="K1359" s="135"/>
    </row>
    <row r="1360" ht="12.75">
      <c r="K1360" s="135"/>
    </row>
    <row r="1361" ht="12.75">
      <c r="K1361" s="135"/>
    </row>
    <row r="1362" ht="12.75">
      <c r="K1362" s="135"/>
    </row>
    <row r="1363" ht="12.75">
      <c r="K1363" s="135"/>
    </row>
    <row r="1364" ht="12.75">
      <c r="K1364" s="135"/>
    </row>
    <row r="1365" ht="12.75">
      <c r="K1365" s="135"/>
    </row>
    <row r="1366" ht="12.75">
      <c r="K1366" s="135"/>
    </row>
    <row r="1367" ht="12.75">
      <c r="K1367" s="135"/>
    </row>
  </sheetData>
  <sheetProtection selectLockedCells="1" selectUnlockedCells="1"/>
  <mergeCells count="16">
    <mergeCell ref="D9:G9"/>
    <mergeCell ref="D159:G159"/>
    <mergeCell ref="D161:G161"/>
    <mergeCell ref="D171:G171"/>
    <mergeCell ref="D173:G173"/>
    <mergeCell ref="H4:H7"/>
    <mergeCell ref="L4:L7"/>
    <mergeCell ref="K4:K7"/>
    <mergeCell ref="I4:I7"/>
    <mergeCell ref="D179:G179"/>
    <mergeCell ref="D224:G224"/>
    <mergeCell ref="D239:G239"/>
    <mergeCell ref="D181:G181"/>
    <mergeCell ref="D192:G192"/>
    <mergeCell ref="D193:G193"/>
    <mergeCell ref="D196:G196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134"/>
  <sheetViews>
    <sheetView zoomScalePageLayoutView="0" workbookViewId="0" topLeftCell="A58">
      <selection activeCell="G61" sqref="G61:G68"/>
    </sheetView>
  </sheetViews>
  <sheetFormatPr defaultColWidth="9.140625" defaultRowHeight="12.75"/>
  <cols>
    <col min="1" max="1" width="5.7109375" style="0" customWidth="1"/>
    <col min="2" max="2" width="6.7109375" style="0" customWidth="1"/>
    <col min="3" max="3" width="33.8515625" style="0" customWidth="1"/>
    <col min="4" max="4" width="9.7109375" style="125" customWidth="1"/>
    <col min="5" max="5" width="9.7109375" style="125" bestFit="1" customWidth="1"/>
    <col min="6" max="6" width="9.140625" style="124" customWidth="1"/>
    <col min="7" max="7" width="9.7109375" style="350" bestFit="1" customWidth="1"/>
    <col min="8" max="8" width="9.140625" style="124" customWidth="1"/>
    <col min="10" max="10" width="8.140625" style="0" customWidth="1"/>
  </cols>
  <sheetData>
    <row r="1" spans="3:7" ht="33.75" customHeight="1" thickBot="1">
      <c r="C1" s="455" t="s">
        <v>313</v>
      </c>
      <c r="G1" s="135"/>
    </row>
    <row r="2" spans="1:10" ht="39" customHeight="1">
      <c r="A2" s="231"/>
      <c r="B2" s="436"/>
      <c r="C2" s="456" t="s">
        <v>306</v>
      </c>
      <c r="D2" s="507" t="s">
        <v>304</v>
      </c>
      <c r="E2" s="507" t="s">
        <v>304</v>
      </c>
      <c r="F2" s="509" t="s">
        <v>300</v>
      </c>
      <c r="G2" s="511" t="s">
        <v>303</v>
      </c>
      <c r="H2" s="509" t="s">
        <v>305</v>
      </c>
      <c r="I2" s="507" t="s">
        <v>299</v>
      </c>
      <c r="J2" s="505" t="s">
        <v>299</v>
      </c>
    </row>
    <row r="3" spans="1:10" ht="16.5" customHeight="1">
      <c r="A3" s="232"/>
      <c r="B3" s="437"/>
      <c r="C3" s="457"/>
      <c r="D3" s="508"/>
      <c r="E3" s="508"/>
      <c r="F3" s="510"/>
      <c r="G3" s="512"/>
      <c r="H3" s="510"/>
      <c r="I3" s="508"/>
      <c r="J3" s="506"/>
    </row>
    <row r="4" spans="1:141" s="45" customFormat="1" ht="21.75" customHeight="1">
      <c r="A4" s="233"/>
      <c r="B4" s="85"/>
      <c r="C4" s="458" t="s">
        <v>156</v>
      </c>
      <c r="D4" s="383">
        <v>2021</v>
      </c>
      <c r="E4" s="383">
        <v>2022</v>
      </c>
      <c r="F4" s="384">
        <v>2023</v>
      </c>
      <c r="G4" s="423">
        <v>2023</v>
      </c>
      <c r="H4" s="380">
        <v>2023</v>
      </c>
      <c r="I4" s="338">
        <v>2024</v>
      </c>
      <c r="J4" s="339">
        <v>2025</v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</row>
    <row r="5" spans="1:10" ht="18.75" customHeight="1">
      <c r="A5" s="234"/>
      <c r="B5" s="438"/>
      <c r="C5" s="459" t="s">
        <v>157</v>
      </c>
      <c r="D5" s="99"/>
      <c r="E5" s="99"/>
      <c r="F5" s="366"/>
      <c r="G5" s="424"/>
      <c r="H5" s="366"/>
      <c r="I5" s="218"/>
      <c r="J5" s="235"/>
    </row>
    <row r="6" spans="1:10" ht="12.75">
      <c r="A6" s="236" t="s">
        <v>158</v>
      </c>
      <c r="B6" s="439" t="s">
        <v>33</v>
      </c>
      <c r="C6" s="460" t="s">
        <v>159</v>
      </c>
      <c r="D6" s="265">
        <v>654409.56</v>
      </c>
      <c r="E6" s="387">
        <v>696174.12</v>
      </c>
      <c r="F6" s="367">
        <v>705000</v>
      </c>
      <c r="G6" s="425">
        <v>17000</v>
      </c>
      <c r="H6" s="367">
        <f aca="true" t="shared" si="0" ref="H6:H37">G6+F6</f>
        <v>722000</v>
      </c>
      <c r="I6" s="219">
        <v>705000</v>
      </c>
      <c r="J6" s="237">
        <v>705000</v>
      </c>
    </row>
    <row r="7" spans="1:10" ht="12.75">
      <c r="A7" s="238"/>
      <c r="B7" s="439"/>
      <c r="C7" s="461" t="s">
        <v>160</v>
      </c>
      <c r="D7" s="266">
        <v>654409.56</v>
      </c>
      <c r="E7" s="388">
        <v>696174.12</v>
      </c>
      <c r="F7" s="368">
        <v>705000</v>
      </c>
      <c r="G7" s="426">
        <v>17000</v>
      </c>
      <c r="H7" s="367">
        <f t="shared" si="0"/>
        <v>722000</v>
      </c>
      <c r="I7" s="134">
        <v>705000</v>
      </c>
      <c r="J7" s="239">
        <v>705000</v>
      </c>
    </row>
    <row r="8" spans="1:10" ht="12.75">
      <c r="A8" s="238"/>
      <c r="B8" s="439"/>
      <c r="C8" s="461"/>
      <c r="D8" s="267"/>
      <c r="E8" s="284"/>
      <c r="F8" s="369"/>
      <c r="G8" s="427"/>
      <c r="H8" s="367">
        <f t="shared" si="0"/>
        <v>0</v>
      </c>
      <c r="I8" s="220"/>
      <c r="J8" s="240"/>
    </row>
    <row r="9" spans="1:10" ht="12.75">
      <c r="A9" s="236"/>
      <c r="B9" s="439"/>
      <c r="C9" s="460"/>
      <c r="D9" s="268"/>
      <c r="E9" s="389"/>
      <c r="F9" s="370"/>
      <c r="G9" s="428"/>
      <c r="H9" s="367">
        <f t="shared" si="0"/>
        <v>0</v>
      </c>
      <c r="I9" s="221"/>
      <c r="J9" s="241"/>
    </row>
    <row r="10" spans="1:10" ht="18.75" customHeight="1">
      <c r="A10" s="234"/>
      <c r="B10" s="438"/>
      <c r="C10" s="459" t="s">
        <v>161</v>
      </c>
      <c r="D10" s="269"/>
      <c r="E10" s="390"/>
      <c r="F10" s="366"/>
      <c r="G10" s="424"/>
      <c r="H10" s="382">
        <f t="shared" si="0"/>
        <v>0</v>
      </c>
      <c r="I10" s="218"/>
      <c r="J10" s="235"/>
    </row>
    <row r="11" spans="1:10" ht="12.75">
      <c r="A11" s="236" t="s">
        <v>162</v>
      </c>
      <c r="B11" s="440" t="s">
        <v>21</v>
      </c>
      <c r="C11" s="460" t="s">
        <v>163</v>
      </c>
      <c r="D11" s="270">
        <v>59245.4</v>
      </c>
      <c r="E11" s="286">
        <v>53504.23</v>
      </c>
      <c r="F11" s="369">
        <v>59249</v>
      </c>
      <c r="G11" s="427"/>
      <c r="H11" s="367">
        <f t="shared" si="0"/>
        <v>59249</v>
      </c>
      <c r="I11" s="222">
        <v>59249</v>
      </c>
      <c r="J11" s="242">
        <v>59249</v>
      </c>
    </row>
    <row r="12" spans="1:10" ht="12.75">
      <c r="A12" s="238" t="s">
        <v>162</v>
      </c>
      <c r="B12" s="50" t="s">
        <v>23</v>
      </c>
      <c r="C12" s="460" t="s">
        <v>164</v>
      </c>
      <c r="D12" s="267">
        <v>18133.68</v>
      </c>
      <c r="E12" s="284">
        <v>21894.82</v>
      </c>
      <c r="F12" s="369">
        <v>18200</v>
      </c>
      <c r="G12" s="427"/>
      <c r="H12" s="367">
        <f t="shared" si="0"/>
        <v>18200</v>
      </c>
      <c r="I12" s="220">
        <v>18200</v>
      </c>
      <c r="J12" s="240">
        <v>18200</v>
      </c>
    </row>
    <row r="13" spans="1:10" ht="12.75">
      <c r="A13" s="238"/>
      <c r="B13" s="50"/>
      <c r="C13" s="461" t="s">
        <v>97</v>
      </c>
      <c r="D13" s="271">
        <f>SUM(D11:D12)</f>
        <v>77379.08</v>
      </c>
      <c r="E13" s="391">
        <f>SUM(E11:E12)</f>
        <v>75399.05</v>
      </c>
      <c r="F13" s="370">
        <f>F11+F12</f>
        <v>77449</v>
      </c>
      <c r="G13" s="428"/>
      <c r="H13" s="367">
        <f t="shared" si="0"/>
        <v>77449</v>
      </c>
      <c r="I13" s="223">
        <f>I11+I12</f>
        <v>77449</v>
      </c>
      <c r="J13" s="243">
        <f>J11+J12</f>
        <v>77449</v>
      </c>
    </row>
    <row r="14" spans="1:10" ht="12.75">
      <c r="A14" s="238"/>
      <c r="B14" s="50"/>
      <c r="C14" s="461"/>
      <c r="D14" s="267"/>
      <c r="E14" s="284"/>
      <c r="F14" s="369"/>
      <c r="G14" s="427"/>
      <c r="H14" s="367">
        <f t="shared" si="0"/>
        <v>0</v>
      </c>
      <c r="I14" s="220"/>
      <c r="J14" s="240"/>
    </row>
    <row r="15" spans="1:10" ht="12.75">
      <c r="A15" s="244"/>
      <c r="B15" s="84"/>
      <c r="C15" s="462"/>
      <c r="D15" s="266"/>
      <c r="E15" s="388"/>
      <c r="F15" s="368"/>
      <c r="G15" s="426"/>
      <c r="H15" s="367">
        <f t="shared" si="0"/>
        <v>0</v>
      </c>
      <c r="I15" s="134"/>
      <c r="J15" s="239"/>
    </row>
    <row r="16" spans="1:10" ht="18.75" customHeight="1">
      <c r="A16" s="234"/>
      <c r="B16" s="438"/>
      <c r="C16" s="463" t="s">
        <v>165</v>
      </c>
      <c r="D16" s="269"/>
      <c r="E16" s="390"/>
      <c r="F16" s="366"/>
      <c r="G16" s="424"/>
      <c r="H16" s="382">
        <f t="shared" si="0"/>
        <v>0</v>
      </c>
      <c r="I16" s="218"/>
      <c r="J16" s="235"/>
    </row>
    <row r="17" spans="1:10" ht="12.75">
      <c r="A17" s="245" t="s">
        <v>166</v>
      </c>
      <c r="B17" s="441" t="s">
        <v>21</v>
      </c>
      <c r="C17" s="464" t="s">
        <v>167</v>
      </c>
      <c r="D17" s="272">
        <v>1491</v>
      </c>
      <c r="E17" s="284">
        <v>1145</v>
      </c>
      <c r="F17" s="371">
        <v>1100</v>
      </c>
      <c r="G17" s="429"/>
      <c r="H17" s="367">
        <f t="shared" si="0"/>
        <v>1100</v>
      </c>
      <c r="I17" s="224">
        <v>1100</v>
      </c>
      <c r="J17" s="246">
        <v>1100</v>
      </c>
    </row>
    <row r="18" spans="1:10" ht="12.75">
      <c r="A18" s="281" t="s">
        <v>166</v>
      </c>
      <c r="B18" s="442" t="s">
        <v>33</v>
      </c>
      <c r="C18" s="465" t="s">
        <v>168</v>
      </c>
      <c r="D18" s="284">
        <v>0</v>
      </c>
      <c r="E18" s="284">
        <v>0</v>
      </c>
      <c r="F18" s="372">
        <v>0</v>
      </c>
      <c r="G18" s="430"/>
      <c r="H18" s="367">
        <f t="shared" si="0"/>
        <v>0</v>
      </c>
      <c r="I18" s="282">
        <v>0</v>
      </c>
      <c r="J18" s="466">
        <v>0</v>
      </c>
    </row>
    <row r="19" spans="1:10" ht="12.75">
      <c r="A19" s="285" t="s">
        <v>166</v>
      </c>
      <c r="B19" s="443" t="s">
        <v>65</v>
      </c>
      <c r="C19" s="465" t="s">
        <v>169</v>
      </c>
      <c r="D19" s="286">
        <v>585</v>
      </c>
      <c r="E19" s="286">
        <v>873</v>
      </c>
      <c r="F19" s="372">
        <v>1000</v>
      </c>
      <c r="G19" s="430"/>
      <c r="H19" s="367">
        <f t="shared" si="0"/>
        <v>1000</v>
      </c>
      <c r="I19" s="283">
        <v>1000</v>
      </c>
      <c r="J19" s="467">
        <v>1000</v>
      </c>
    </row>
    <row r="20" spans="1:10" s="3" customFormat="1" ht="12.75">
      <c r="A20" s="247" t="s">
        <v>166</v>
      </c>
      <c r="B20" s="280" t="s">
        <v>170</v>
      </c>
      <c r="C20" s="468" t="s">
        <v>171</v>
      </c>
      <c r="D20" s="273">
        <v>42226.48</v>
      </c>
      <c r="E20" s="286">
        <v>48124.03</v>
      </c>
      <c r="F20" s="373">
        <v>57500</v>
      </c>
      <c r="G20" s="431"/>
      <c r="H20" s="367">
        <f t="shared" si="0"/>
        <v>57500</v>
      </c>
      <c r="I20" s="225">
        <v>57500</v>
      </c>
      <c r="J20" s="248">
        <v>57500</v>
      </c>
    </row>
    <row r="21" spans="1:10" ht="12.75">
      <c r="A21" s="249"/>
      <c r="B21" s="86"/>
      <c r="C21" s="460" t="s">
        <v>97</v>
      </c>
      <c r="D21" s="268">
        <f>SUM(D17:D20)</f>
        <v>44302.48</v>
      </c>
      <c r="E21" s="389">
        <f>SUM(E17:E20)</f>
        <v>50142.03</v>
      </c>
      <c r="F21" s="370">
        <f>F17+F18+F19+F20</f>
        <v>59600</v>
      </c>
      <c r="G21" s="428"/>
      <c r="H21" s="367">
        <f t="shared" si="0"/>
        <v>59600</v>
      </c>
      <c r="I21" s="221">
        <f>I17+I18+I19+I20</f>
        <v>59600</v>
      </c>
      <c r="J21" s="241">
        <f>J17+J18+J19+J20</f>
        <v>59600</v>
      </c>
    </row>
    <row r="22" spans="1:10" ht="12.75">
      <c r="A22" s="249"/>
      <c r="B22" s="86"/>
      <c r="C22" s="469"/>
      <c r="D22" s="268"/>
      <c r="E22" s="389"/>
      <c r="F22" s="370"/>
      <c r="G22" s="428"/>
      <c r="H22" s="367">
        <f t="shared" si="0"/>
        <v>0</v>
      </c>
      <c r="I22" s="221"/>
      <c r="J22" s="241"/>
    </row>
    <row r="23" spans="1:10" s="156" customFormat="1" ht="15">
      <c r="A23" s="250"/>
      <c r="B23" s="444"/>
      <c r="C23" s="470" t="s">
        <v>172</v>
      </c>
      <c r="D23" s="274"/>
      <c r="E23" s="392"/>
      <c r="F23" s="374"/>
      <c r="G23" s="432"/>
      <c r="H23" s="394">
        <f t="shared" si="0"/>
        <v>0</v>
      </c>
      <c r="I23" s="226"/>
      <c r="J23" s="251"/>
    </row>
    <row r="24" spans="1:10" s="156" customFormat="1" ht="19.5" customHeight="1">
      <c r="A24" s="252"/>
      <c r="B24" s="445"/>
      <c r="C24" s="471" t="s">
        <v>173</v>
      </c>
      <c r="D24" s="275"/>
      <c r="E24" s="393"/>
      <c r="F24" s="375"/>
      <c r="G24" s="433"/>
      <c r="H24" s="382">
        <f t="shared" si="0"/>
        <v>0</v>
      </c>
      <c r="I24" s="227"/>
      <c r="J24" s="253"/>
    </row>
    <row r="25" spans="1:10" ht="12.75">
      <c r="A25" s="236" t="s">
        <v>174</v>
      </c>
      <c r="B25" s="440" t="s">
        <v>23</v>
      </c>
      <c r="C25" s="460" t="s">
        <v>275</v>
      </c>
      <c r="D25" s="270">
        <v>6193.12</v>
      </c>
      <c r="E25" s="286">
        <v>600</v>
      </c>
      <c r="F25" s="369">
        <v>600</v>
      </c>
      <c r="G25" s="427"/>
      <c r="H25" s="367">
        <f t="shared" si="0"/>
        <v>600</v>
      </c>
      <c r="I25" s="222">
        <v>600</v>
      </c>
      <c r="J25" s="242">
        <v>600</v>
      </c>
    </row>
    <row r="26" spans="1:10" ht="12.75">
      <c r="A26" s="238" t="s">
        <v>174</v>
      </c>
      <c r="B26" s="50" t="s">
        <v>33</v>
      </c>
      <c r="C26" s="460" t="s">
        <v>221</v>
      </c>
      <c r="D26" s="267">
        <v>2103.84</v>
      </c>
      <c r="E26" s="284">
        <v>2103.84</v>
      </c>
      <c r="F26" s="369">
        <v>2100</v>
      </c>
      <c r="G26" s="427"/>
      <c r="H26" s="367">
        <f t="shared" si="0"/>
        <v>2100</v>
      </c>
      <c r="I26" s="220">
        <v>2100</v>
      </c>
      <c r="J26" s="240">
        <v>2100</v>
      </c>
    </row>
    <row r="27" spans="1:10" ht="12.75">
      <c r="A27" s="238" t="s">
        <v>174</v>
      </c>
      <c r="B27" s="50" t="s">
        <v>33</v>
      </c>
      <c r="C27" s="460" t="s">
        <v>175</v>
      </c>
      <c r="D27" s="267">
        <v>0</v>
      </c>
      <c r="E27" s="284">
        <v>0</v>
      </c>
      <c r="F27" s="369">
        <v>200</v>
      </c>
      <c r="G27" s="427"/>
      <c r="H27" s="367">
        <f t="shared" si="0"/>
        <v>200</v>
      </c>
      <c r="I27" s="220">
        <v>200</v>
      </c>
      <c r="J27" s="240">
        <v>200</v>
      </c>
    </row>
    <row r="28" spans="1:10" ht="12.75">
      <c r="A28" s="236" t="s">
        <v>174</v>
      </c>
      <c r="B28" s="440" t="s">
        <v>33</v>
      </c>
      <c r="C28" s="460" t="s">
        <v>176</v>
      </c>
      <c r="D28" s="267">
        <v>399</v>
      </c>
      <c r="E28" s="284">
        <v>400</v>
      </c>
      <c r="F28" s="369">
        <v>650</v>
      </c>
      <c r="G28" s="427"/>
      <c r="H28" s="367">
        <f t="shared" si="0"/>
        <v>650</v>
      </c>
      <c r="I28" s="220">
        <v>650</v>
      </c>
      <c r="J28" s="240">
        <v>650</v>
      </c>
    </row>
    <row r="29" spans="1:10" ht="12.75">
      <c r="A29" s="236" t="s">
        <v>174</v>
      </c>
      <c r="B29" s="440" t="s">
        <v>33</v>
      </c>
      <c r="C29" s="460" t="s">
        <v>177</v>
      </c>
      <c r="D29" s="267">
        <v>2447.22</v>
      </c>
      <c r="E29" s="284">
        <v>2447.22</v>
      </c>
      <c r="F29" s="369">
        <v>2447</v>
      </c>
      <c r="G29" s="427"/>
      <c r="H29" s="367">
        <f t="shared" si="0"/>
        <v>2447</v>
      </c>
      <c r="I29" s="220">
        <v>2447</v>
      </c>
      <c r="J29" s="240">
        <v>2447</v>
      </c>
    </row>
    <row r="30" spans="1:10" ht="12.75">
      <c r="A30" s="236" t="s">
        <v>174</v>
      </c>
      <c r="B30" s="440" t="s">
        <v>33</v>
      </c>
      <c r="C30" s="460" t="s">
        <v>178</v>
      </c>
      <c r="D30" s="267">
        <v>1614</v>
      </c>
      <c r="E30" s="284">
        <v>3753.35</v>
      </c>
      <c r="F30" s="369">
        <v>9600</v>
      </c>
      <c r="G30" s="427"/>
      <c r="H30" s="367">
        <f t="shared" si="0"/>
        <v>9600</v>
      </c>
      <c r="I30" s="220">
        <v>3800</v>
      </c>
      <c r="J30" s="240">
        <v>3800</v>
      </c>
    </row>
    <row r="31" spans="1:10" ht="12.75">
      <c r="A31" s="236" t="s">
        <v>174</v>
      </c>
      <c r="B31" s="440" t="s">
        <v>33</v>
      </c>
      <c r="C31" s="460" t="s">
        <v>179</v>
      </c>
      <c r="D31" s="267">
        <v>41346</v>
      </c>
      <c r="E31" s="284">
        <v>41770</v>
      </c>
      <c r="F31" s="369">
        <v>41508</v>
      </c>
      <c r="G31" s="427"/>
      <c r="H31" s="367">
        <f t="shared" si="0"/>
        <v>41508</v>
      </c>
      <c r="I31" s="220">
        <v>41508</v>
      </c>
      <c r="J31" s="240">
        <v>41508</v>
      </c>
    </row>
    <row r="32" spans="1:10" s="95" customFormat="1" ht="12.75">
      <c r="A32" s="254" t="s">
        <v>180</v>
      </c>
      <c r="B32" s="446" t="s">
        <v>33</v>
      </c>
      <c r="C32" s="472" t="s">
        <v>276</v>
      </c>
      <c r="D32" s="267">
        <v>638</v>
      </c>
      <c r="E32" s="284">
        <v>1105.2</v>
      </c>
      <c r="F32" s="369">
        <v>768</v>
      </c>
      <c r="G32" s="427"/>
      <c r="H32" s="367">
        <f t="shared" si="0"/>
        <v>768</v>
      </c>
      <c r="I32" s="220">
        <v>768</v>
      </c>
      <c r="J32" s="240">
        <v>768</v>
      </c>
    </row>
    <row r="33" spans="1:10" ht="12.75">
      <c r="A33" s="236"/>
      <c r="B33" s="440"/>
      <c r="C33" s="461" t="s">
        <v>181</v>
      </c>
      <c r="D33" s="271">
        <f>SUM(D25:D32)</f>
        <v>54741.18</v>
      </c>
      <c r="E33" s="391">
        <f>SUM(E25:E32)</f>
        <v>52179.61</v>
      </c>
      <c r="F33" s="370">
        <f>F25+F26+F27+F28+F29+F30+F31+F32</f>
        <v>57873</v>
      </c>
      <c r="G33" s="428"/>
      <c r="H33" s="367">
        <f t="shared" si="0"/>
        <v>57873</v>
      </c>
      <c r="I33" s="223">
        <f>I25+I26+I27+I28+I29+I30+I31+I32</f>
        <v>52073</v>
      </c>
      <c r="J33" s="243">
        <f>J25+J26+J27+J28+J29+J30+J31+J32</f>
        <v>52073</v>
      </c>
    </row>
    <row r="34" spans="1:10" ht="12.75">
      <c r="A34" s="341" t="s">
        <v>180</v>
      </c>
      <c r="B34" s="447" t="s">
        <v>33</v>
      </c>
      <c r="C34" s="473" t="s">
        <v>295</v>
      </c>
      <c r="D34" s="266">
        <v>0</v>
      </c>
      <c r="E34" s="388">
        <v>14000</v>
      </c>
      <c r="F34" s="368">
        <v>0</v>
      </c>
      <c r="G34" s="426"/>
      <c r="H34" s="367">
        <f t="shared" si="0"/>
        <v>0</v>
      </c>
      <c r="I34" s="134">
        <v>0</v>
      </c>
      <c r="J34" s="239">
        <v>0</v>
      </c>
    </row>
    <row r="35" spans="1:10" ht="12.75">
      <c r="A35" s="234"/>
      <c r="B35" s="438"/>
      <c r="C35" s="463" t="s">
        <v>182</v>
      </c>
      <c r="D35" s="269"/>
      <c r="E35" s="99"/>
      <c r="F35" s="366"/>
      <c r="G35" s="424"/>
      <c r="H35" s="382">
        <f t="shared" si="0"/>
        <v>0</v>
      </c>
      <c r="I35" s="218"/>
      <c r="J35" s="235"/>
    </row>
    <row r="36" spans="1:10" ht="12.75">
      <c r="A36" s="238" t="s">
        <v>183</v>
      </c>
      <c r="B36" s="50" t="s">
        <v>36</v>
      </c>
      <c r="C36" s="460" t="s">
        <v>184</v>
      </c>
      <c r="D36" s="267">
        <v>743</v>
      </c>
      <c r="E36" s="267">
        <v>610</v>
      </c>
      <c r="F36" s="369">
        <v>400</v>
      </c>
      <c r="G36" s="427">
        <v>200</v>
      </c>
      <c r="H36" s="367">
        <f t="shared" si="0"/>
        <v>600</v>
      </c>
      <c r="I36" s="220">
        <v>400</v>
      </c>
      <c r="J36" s="240">
        <v>400</v>
      </c>
    </row>
    <row r="37" spans="1:10" ht="12.75">
      <c r="A37" s="238" t="s">
        <v>185</v>
      </c>
      <c r="B37" s="50" t="s">
        <v>21</v>
      </c>
      <c r="C37" s="460" t="s">
        <v>186</v>
      </c>
      <c r="D37" s="267">
        <v>801</v>
      </c>
      <c r="E37" s="267">
        <v>0</v>
      </c>
      <c r="F37" s="369">
        <v>0</v>
      </c>
      <c r="G37" s="427"/>
      <c r="H37" s="367">
        <f t="shared" si="0"/>
        <v>0</v>
      </c>
      <c r="I37" s="220">
        <v>0</v>
      </c>
      <c r="J37" s="240">
        <v>0</v>
      </c>
    </row>
    <row r="38" spans="1:10" ht="12.75">
      <c r="A38" s="236" t="s">
        <v>185</v>
      </c>
      <c r="B38" s="50" t="s">
        <v>21</v>
      </c>
      <c r="C38" s="460" t="s">
        <v>187</v>
      </c>
      <c r="D38" s="267">
        <v>352</v>
      </c>
      <c r="E38" s="267">
        <v>344</v>
      </c>
      <c r="F38" s="369">
        <v>400</v>
      </c>
      <c r="G38" s="427"/>
      <c r="H38" s="367">
        <f aca="true" t="shared" si="1" ref="H38:H70">G38+F38</f>
        <v>400</v>
      </c>
      <c r="I38" s="220">
        <v>400</v>
      </c>
      <c r="J38" s="240">
        <v>400</v>
      </c>
    </row>
    <row r="39" spans="1:10" ht="12.75">
      <c r="A39" s="236" t="s">
        <v>185</v>
      </c>
      <c r="B39" s="50" t="s">
        <v>21</v>
      </c>
      <c r="C39" s="460" t="s">
        <v>188</v>
      </c>
      <c r="D39" s="267">
        <v>6</v>
      </c>
      <c r="E39" s="267">
        <v>0</v>
      </c>
      <c r="F39" s="369">
        <v>0</v>
      </c>
      <c r="G39" s="427"/>
      <c r="H39" s="367">
        <f t="shared" si="1"/>
        <v>0</v>
      </c>
      <c r="I39" s="220">
        <v>0</v>
      </c>
      <c r="J39" s="240">
        <v>0</v>
      </c>
    </row>
    <row r="40" spans="1:10" ht="12.75">
      <c r="A40" s="236" t="s">
        <v>185</v>
      </c>
      <c r="B40" s="50" t="s">
        <v>21</v>
      </c>
      <c r="C40" s="460" t="s">
        <v>218</v>
      </c>
      <c r="D40" s="267">
        <v>7851.77</v>
      </c>
      <c r="E40" s="267">
        <v>3942.65</v>
      </c>
      <c r="F40" s="369">
        <v>7500</v>
      </c>
      <c r="G40" s="427"/>
      <c r="H40" s="367">
        <f t="shared" si="1"/>
        <v>7500</v>
      </c>
      <c r="I40" s="220">
        <v>7500</v>
      </c>
      <c r="J40" s="240">
        <v>7500</v>
      </c>
    </row>
    <row r="41" spans="1:10" ht="12.75">
      <c r="A41" s="236" t="s">
        <v>185</v>
      </c>
      <c r="B41" s="50" t="s">
        <v>21</v>
      </c>
      <c r="C41" s="460" t="s">
        <v>240</v>
      </c>
      <c r="D41" s="267">
        <v>3268.64</v>
      </c>
      <c r="E41" s="267">
        <v>2195.06</v>
      </c>
      <c r="F41" s="369">
        <v>3000</v>
      </c>
      <c r="G41" s="427"/>
      <c r="H41" s="367">
        <f t="shared" si="1"/>
        <v>3000</v>
      </c>
      <c r="I41" s="220">
        <v>3000</v>
      </c>
      <c r="J41" s="240">
        <v>3000</v>
      </c>
    </row>
    <row r="42" spans="1:10" ht="12.75">
      <c r="A42" s="236" t="s">
        <v>185</v>
      </c>
      <c r="B42" s="50" t="s">
        <v>21</v>
      </c>
      <c r="C42" s="460" t="s">
        <v>189</v>
      </c>
      <c r="D42" s="267">
        <v>2189</v>
      </c>
      <c r="E42" s="267">
        <v>1888</v>
      </c>
      <c r="F42" s="369">
        <v>4000</v>
      </c>
      <c r="G42" s="427"/>
      <c r="H42" s="367">
        <f t="shared" si="1"/>
        <v>4000</v>
      </c>
      <c r="I42" s="220">
        <v>4000</v>
      </c>
      <c r="J42" s="240">
        <v>4000</v>
      </c>
    </row>
    <row r="43" spans="1:10" ht="12.75">
      <c r="A43" s="236" t="s">
        <v>185</v>
      </c>
      <c r="B43" s="50" t="s">
        <v>21</v>
      </c>
      <c r="C43" s="460" t="s">
        <v>190</v>
      </c>
      <c r="D43" s="267">
        <v>105</v>
      </c>
      <c r="E43" s="267">
        <v>71.5</v>
      </c>
      <c r="F43" s="369">
        <v>60</v>
      </c>
      <c r="G43" s="427">
        <v>60</v>
      </c>
      <c r="H43" s="367">
        <f t="shared" si="1"/>
        <v>120</v>
      </c>
      <c r="I43" s="220">
        <v>60</v>
      </c>
      <c r="J43" s="240">
        <v>60</v>
      </c>
    </row>
    <row r="44" spans="1:10" ht="12.75">
      <c r="A44" s="236" t="s">
        <v>191</v>
      </c>
      <c r="B44" s="50" t="s">
        <v>192</v>
      </c>
      <c r="C44" s="460" t="s">
        <v>193</v>
      </c>
      <c r="D44" s="267">
        <v>271.48</v>
      </c>
      <c r="E44" s="267">
        <v>89.51</v>
      </c>
      <c r="F44" s="369">
        <v>300</v>
      </c>
      <c r="G44" s="427"/>
      <c r="H44" s="367">
        <f t="shared" si="1"/>
        <v>300</v>
      </c>
      <c r="I44" s="220">
        <v>300</v>
      </c>
      <c r="J44" s="240">
        <v>300</v>
      </c>
    </row>
    <row r="45" spans="1:10" ht="12.75">
      <c r="A45" s="236" t="s">
        <v>194</v>
      </c>
      <c r="B45" s="50" t="s">
        <v>33</v>
      </c>
      <c r="C45" s="460" t="s">
        <v>268</v>
      </c>
      <c r="D45" s="267">
        <v>20</v>
      </c>
      <c r="E45" s="267">
        <v>0</v>
      </c>
      <c r="F45" s="369">
        <v>300</v>
      </c>
      <c r="G45" s="427"/>
      <c r="H45" s="367">
        <f t="shared" si="1"/>
        <v>300</v>
      </c>
      <c r="I45" s="220">
        <v>300</v>
      </c>
      <c r="J45" s="240">
        <v>300</v>
      </c>
    </row>
    <row r="46" spans="1:10" ht="12.75">
      <c r="A46" s="236" t="s">
        <v>185</v>
      </c>
      <c r="B46" s="50" t="s">
        <v>21</v>
      </c>
      <c r="C46" s="460" t="s">
        <v>195</v>
      </c>
      <c r="D46" s="267">
        <v>1520</v>
      </c>
      <c r="E46" s="267">
        <v>1430</v>
      </c>
      <c r="F46" s="369">
        <v>1500</v>
      </c>
      <c r="G46" s="427"/>
      <c r="H46" s="367">
        <f t="shared" si="1"/>
        <v>1500</v>
      </c>
      <c r="I46" s="220">
        <v>1500</v>
      </c>
      <c r="J46" s="240">
        <v>1500</v>
      </c>
    </row>
    <row r="47" spans="1:10" ht="12.75">
      <c r="A47" s="236" t="s">
        <v>185</v>
      </c>
      <c r="B47" s="50" t="s">
        <v>21</v>
      </c>
      <c r="C47" s="460" t="s">
        <v>196</v>
      </c>
      <c r="D47" s="267">
        <v>90</v>
      </c>
      <c r="E47" s="267">
        <v>50</v>
      </c>
      <c r="F47" s="369">
        <v>50</v>
      </c>
      <c r="G47" s="427"/>
      <c r="H47" s="367">
        <f t="shared" si="1"/>
        <v>50</v>
      </c>
      <c r="I47" s="220">
        <v>50</v>
      </c>
      <c r="J47" s="240">
        <v>50</v>
      </c>
    </row>
    <row r="48" spans="1:10" ht="12.75">
      <c r="A48" s="236" t="s">
        <v>185</v>
      </c>
      <c r="B48" s="50" t="s">
        <v>21</v>
      </c>
      <c r="C48" s="460" t="s">
        <v>216</v>
      </c>
      <c r="D48" s="267">
        <v>201</v>
      </c>
      <c r="E48" s="267">
        <v>150</v>
      </c>
      <c r="F48" s="369">
        <v>200</v>
      </c>
      <c r="G48" s="427">
        <v>2700</v>
      </c>
      <c r="H48" s="367">
        <f t="shared" si="1"/>
        <v>2900</v>
      </c>
      <c r="I48" s="220">
        <v>200</v>
      </c>
      <c r="J48" s="240">
        <v>200</v>
      </c>
    </row>
    <row r="49" spans="1:10" ht="12.75">
      <c r="A49" s="236" t="s">
        <v>191</v>
      </c>
      <c r="B49" s="50" t="s">
        <v>197</v>
      </c>
      <c r="C49" s="460" t="s">
        <v>198</v>
      </c>
      <c r="D49" s="267">
        <v>3265.97</v>
      </c>
      <c r="E49" s="267">
        <v>2848.1</v>
      </c>
      <c r="F49" s="369">
        <v>2001</v>
      </c>
      <c r="G49" s="427"/>
      <c r="H49" s="367">
        <f t="shared" si="1"/>
        <v>2001</v>
      </c>
      <c r="I49" s="220">
        <v>100</v>
      </c>
      <c r="J49" s="240">
        <v>100</v>
      </c>
    </row>
    <row r="50" spans="1:10" ht="12.75">
      <c r="A50" s="249"/>
      <c r="B50" s="50"/>
      <c r="C50" s="460" t="s">
        <v>97</v>
      </c>
      <c r="D50" s="268">
        <f>SUM(D36:D49)</f>
        <v>20684.86</v>
      </c>
      <c r="E50" s="268">
        <f>SUM(E36:E49)</f>
        <v>13618.82</v>
      </c>
      <c r="F50" s="370">
        <f>F36+F37+F38+F39+F40+F41+F42+F43+F44+F45+F46+F47+F48+F49</f>
        <v>19711</v>
      </c>
      <c r="G50" s="428">
        <f>SUM(G36:G49)</f>
        <v>2960</v>
      </c>
      <c r="H50" s="367">
        <f t="shared" si="1"/>
        <v>22671</v>
      </c>
      <c r="I50" s="221">
        <f>I36+I37+I38+I39+I40+I41+I42+I43+I44+I45+I46+I47+I48+I49</f>
        <v>17810</v>
      </c>
      <c r="J50" s="241">
        <f>J36+J37+J38+J39+J40+J41+J42+J43+J44+J45+J46+J47+J48+J49</f>
        <v>17810</v>
      </c>
    </row>
    <row r="51" spans="1:10" ht="12.75">
      <c r="A51" s="249"/>
      <c r="B51" s="50"/>
      <c r="C51" s="469"/>
      <c r="D51" s="268"/>
      <c r="E51" s="91"/>
      <c r="F51" s="370"/>
      <c r="G51" s="428"/>
      <c r="H51" s="367">
        <f t="shared" si="1"/>
        <v>0</v>
      </c>
      <c r="I51" s="221"/>
      <c r="J51" s="241"/>
    </row>
    <row r="52" spans="1:10" ht="12.75">
      <c r="A52" s="234"/>
      <c r="B52" s="438"/>
      <c r="C52" s="459" t="s">
        <v>199</v>
      </c>
      <c r="D52" s="269"/>
      <c r="E52" s="99"/>
      <c r="F52" s="366"/>
      <c r="G52" s="424"/>
      <c r="H52" s="382">
        <f t="shared" si="1"/>
        <v>0</v>
      </c>
      <c r="I52" s="218"/>
      <c r="J52" s="235"/>
    </row>
    <row r="53" spans="1:10" ht="12.75">
      <c r="A53" s="236" t="s">
        <v>200</v>
      </c>
      <c r="B53" s="50"/>
      <c r="C53" s="460" t="s">
        <v>270</v>
      </c>
      <c r="D53" s="270">
        <v>0</v>
      </c>
      <c r="E53" s="92">
        <v>0</v>
      </c>
      <c r="F53" s="369">
        <v>0</v>
      </c>
      <c r="G53" s="427"/>
      <c r="H53" s="367">
        <f t="shared" si="1"/>
        <v>0</v>
      </c>
      <c r="I53" s="222">
        <v>0</v>
      </c>
      <c r="J53" s="242">
        <v>0</v>
      </c>
    </row>
    <row r="54" spans="1:10" ht="12.75">
      <c r="A54" s="236"/>
      <c r="B54" s="50"/>
      <c r="C54" s="460" t="s">
        <v>97</v>
      </c>
      <c r="D54" s="268">
        <v>0</v>
      </c>
      <c r="E54" s="91">
        <v>0</v>
      </c>
      <c r="F54" s="370">
        <v>0</v>
      </c>
      <c r="G54" s="428"/>
      <c r="H54" s="367">
        <f t="shared" si="1"/>
        <v>0</v>
      </c>
      <c r="I54" s="221">
        <v>0</v>
      </c>
      <c r="J54" s="241">
        <v>0</v>
      </c>
    </row>
    <row r="55" spans="1:10" ht="12.75">
      <c r="A55" s="342" t="s">
        <v>296</v>
      </c>
      <c r="B55" s="448"/>
      <c r="C55" s="473" t="s">
        <v>297</v>
      </c>
      <c r="D55" s="267">
        <v>0</v>
      </c>
      <c r="E55" s="90">
        <v>9251</v>
      </c>
      <c r="F55" s="369">
        <v>0</v>
      </c>
      <c r="G55" s="427"/>
      <c r="H55" s="367">
        <f t="shared" si="1"/>
        <v>0</v>
      </c>
      <c r="I55" s="220">
        <v>0</v>
      </c>
      <c r="J55" s="240">
        <v>0</v>
      </c>
    </row>
    <row r="56" spans="1:10" ht="12.75">
      <c r="A56" s="234"/>
      <c r="B56" s="438"/>
      <c r="C56" s="459" t="s">
        <v>201</v>
      </c>
      <c r="D56" s="269"/>
      <c r="E56" s="99"/>
      <c r="F56" s="366"/>
      <c r="G56" s="424"/>
      <c r="H56" s="382">
        <f t="shared" si="1"/>
        <v>0</v>
      </c>
      <c r="I56" s="218"/>
      <c r="J56" s="235"/>
    </row>
    <row r="57" spans="1:10" ht="12.75">
      <c r="A57" s="236" t="s">
        <v>202</v>
      </c>
      <c r="B57" s="50" t="s">
        <v>21</v>
      </c>
      <c r="C57" s="460" t="s">
        <v>269</v>
      </c>
      <c r="D57" s="270">
        <v>2450.36</v>
      </c>
      <c r="E57" s="270">
        <v>2433.68</v>
      </c>
      <c r="F57" s="369">
        <v>2800</v>
      </c>
      <c r="G57" s="427"/>
      <c r="H57" s="367">
        <f t="shared" si="1"/>
        <v>2800</v>
      </c>
      <c r="I57" s="222">
        <v>2000</v>
      </c>
      <c r="J57" s="242">
        <v>2000</v>
      </c>
    </row>
    <row r="58" spans="1:10" ht="12.75">
      <c r="A58" s="236" t="s">
        <v>202</v>
      </c>
      <c r="B58" s="50" t="s">
        <v>21</v>
      </c>
      <c r="C58" s="460" t="s">
        <v>271</v>
      </c>
      <c r="D58" s="270">
        <v>4416.9</v>
      </c>
      <c r="E58" s="270">
        <v>0</v>
      </c>
      <c r="F58" s="369">
        <v>0</v>
      </c>
      <c r="G58" s="427"/>
      <c r="H58" s="367">
        <f t="shared" si="1"/>
        <v>0</v>
      </c>
      <c r="I58" s="222">
        <v>0</v>
      </c>
      <c r="J58" s="242">
        <v>0</v>
      </c>
    </row>
    <row r="59" spans="1:10" ht="12.75">
      <c r="A59" s="236" t="s">
        <v>202</v>
      </c>
      <c r="B59" s="50" t="s">
        <v>21</v>
      </c>
      <c r="C59" s="460" t="s">
        <v>203</v>
      </c>
      <c r="D59" s="270">
        <v>680.43</v>
      </c>
      <c r="E59" s="270">
        <v>620.07</v>
      </c>
      <c r="F59" s="369">
        <v>600</v>
      </c>
      <c r="G59" s="427"/>
      <c r="H59" s="367">
        <f t="shared" si="1"/>
        <v>600</v>
      </c>
      <c r="I59" s="222">
        <v>600</v>
      </c>
      <c r="J59" s="242">
        <v>600</v>
      </c>
    </row>
    <row r="60" spans="1:10" ht="12.75">
      <c r="A60" s="238" t="s">
        <v>202</v>
      </c>
      <c r="B60" s="50" t="s">
        <v>21</v>
      </c>
      <c r="C60" s="460" t="s">
        <v>204</v>
      </c>
      <c r="D60" s="270">
        <v>1219.81</v>
      </c>
      <c r="E60" s="270">
        <v>269.34</v>
      </c>
      <c r="F60" s="369">
        <v>200</v>
      </c>
      <c r="G60" s="427"/>
      <c r="H60" s="367">
        <f t="shared" si="1"/>
        <v>200</v>
      </c>
      <c r="I60" s="222">
        <v>800</v>
      </c>
      <c r="J60" s="242">
        <v>800</v>
      </c>
    </row>
    <row r="61" spans="1:10" ht="12.75">
      <c r="A61" s="236" t="s">
        <v>202</v>
      </c>
      <c r="B61" s="50" t="s">
        <v>21</v>
      </c>
      <c r="C61" s="460" t="s">
        <v>317</v>
      </c>
      <c r="D61" s="270">
        <v>0</v>
      </c>
      <c r="E61" s="270">
        <v>4548.26</v>
      </c>
      <c r="F61" s="369">
        <v>600</v>
      </c>
      <c r="G61" s="427">
        <v>780</v>
      </c>
      <c r="H61" s="367">
        <f t="shared" si="1"/>
        <v>1380</v>
      </c>
      <c r="I61" s="222">
        <v>0</v>
      </c>
      <c r="J61" s="242">
        <v>0</v>
      </c>
    </row>
    <row r="62" spans="1:10" ht="12.75">
      <c r="A62" s="236" t="s">
        <v>202</v>
      </c>
      <c r="B62" s="50" t="s">
        <v>21</v>
      </c>
      <c r="C62" s="460" t="s">
        <v>280</v>
      </c>
      <c r="D62" s="270">
        <v>85.92</v>
      </c>
      <c r="E62" s="270">
        <v>834.66</v>
      </c>
      <c r="F62" s="369">
        <v>0</v>
      </c>
      <c r="G62" s="427"/>
      <c r="H62" s="367">
        <f t="shared" si="1"/>
        <v>0</v>
      </c>
      <c r="I62" s="222">
        <v>0</v>
      </c>
      <c r="J62" s="242">
        <v>0</v>
      </c>
    </row>
    <row r="63" spans="1:10" ht="12.75">
      <c r="A63" s="238" t="s">
        <v>202</v>
      </c>
      <c r="B63" s="50" t="s">
        <v>21</v>
      </c>
      <c r="C63" s="460" t="s">
        <v>205</v>
      </c>
      <c r="D63" s="270">
        <v>484314.4</v>
      </c>
      <c r="E63" s="270">
        <v>480725.9</v>
      </c>
      <c r="F63" s="369">
        <v>397885</v>
      </c>
      <c r="G63" s="427"/>
      <c r="H63" s="367">
        <f t="shared" si="1"/>
        <v>397885</v>
      </c>
      <c r="I63" s="222">
        <v>397885</v>
      </c>
      <c r="J63" s="242">
        <v>397885</v>
      </c>
    </row>
    <row r="64" spans="1:10" ht="12.75">
      <c r="A64" s="238" t="s">
        <v>202</v>
      </c>
      <c r="B64" s="50" t="s">
        <v>21</v>
      </c>
      <c r="C64" s="460" t="s">
        <v>310</v>
      </c>
      <c r="D64" s="270">
        <v>0</v>
      </c>
      <c r="E64" s="270">
        <v>2692</v>
      </c>
      <c r="F64" s="369">
        <v>9662</v>
      </c>
      <c r="G64" s="427">
        <v>166</v>
      </c>
      <c r="H64" s="367">
        <f t="shared" si="1"/>
        <v>9828</v>
      </c>
      <c r="I64" s="222"/>
      <c r="J64" s="242"/>
    </row>
    <row r="65" spans="1:10" ht="12.75">
      <c r="A65" s="236" t="s">
        <v>202</v>
      </c>
      <c r="B65" s="50" t="s">
        <v>21</v>
      </c>
      <c r="C65" s="460" t="s">
        <v>215</v>
      </c>
      <c r="D65" s="270">
        <v>0</v>
      </c>
      <c r="E65" s="270">
        <v>1400</v>
      </c>
      <c r="F65" s="369">
        <v>1400</v>
      </c>
      <c r="G65" s="427"/>
      <c r="H65" s="367">
        <f t="shared" si="1"/>
        <v>1400</v>
      </c>
      <c r="I65" s="222">
        <v>1400</v>
      </c>
      <c r="J65" s="242">
        <v>1400</v>
      </c>
    </row>
    <row r="66" spans="1:10" ht="12.75">
      <c r="A66" s="236" t="s">
        <v>202</v>
      </c>
      <c r="B66" s="50" t="s">
        <v>23</v>
      </c>
      <c r="C66" s="460" t="s">
        <v>314</v>
      </c>
      <c r="D66" s="270">
        <v>0</v>
      </c>
      <c r="E66" s="270">
        <v>0</v>
      </c>
      <c r="F66" s="369">
        <v>0</v>
      </c>
      <c r="G66" s="427">
        <v>7095</v>
      </c>
      <c r="H66" s="367">
        <f t="shared" si="1"/>
        <v>7095</v>
      </c>
      <c r="I66" s="222">
        <v>0</v>
      </c>
      <c r="J66" s="242">
        <v>0</v>
      </c>
    </row>
    <row r="67" spans="1:10" ht="12.75">
      <c r="A67" s="236" t="s">
        <v>202</v>
      </c>
      <c r="B67" s="50" t="s">
        <v>21</v>
      </c>
      <c r="C67" s="474" t="s">
        <v>214</v>
      </c>
      <c r="D67" s="270">
        <v>230.16</v>
      </c>
      <c r="E67" s="270">
        <v>0</v>
      </c>
      <c r="F67" s="369">
        <v>0</v>
      </c>
      <c r="G67" s="427"/>
      <c r="H67" s="367">
        <f t="shared" si="1"/>
        <v>0</v>
      </c>
      <c r="I67" s="222">
        <v>0</v>
      </c>
      <c r="J67" s="242">
        <v>0</v>
      </c>
    </row>
    <row r="68" spans="1:10" ht="12.75">
      <c r="A68" s="236" t="s">
        <v>202</v>
      </c>
      <c r="B68" s="50" t="s">
        <v>192</v>
      </c>
      <c r="C68" s="474" t="s">
        <v>319</v>
      </c>
      <c r="D68" s="270">
        <v>0</v>
      </c>
      <c r="E68" s="270">
        <v>0</v>
      </c>
      <c r="F68" s="369">
        <v>0</v>
      </c>
      <c r="G68" s="427">
        <v>5000</v>
      </c>
      <c r="H68" s="367">
        <f t="shared" si="1"/>
        <v>5000</v>
      </c>
      <c r="I68" s="222">
        <v>0</v>
      </c>
      <c r="J68" s="242">
        <v>0</v>
      </c>
    </row>
    <row r="69" spans="1:10" ht="12.75">
      <c r="A69" s="236" t="s">
        <v>233</v>
      </c>
      <c r="B69" s="50" t="s">
        <v>21</v>
      </c>
      <c r="C69" s="474" t="s">
        <v>278</v>
      </c>
      <c r="D69" s="270">
        <v>45450</v>
      </c>
      <c r="E69" s="270">
        <v>68</v>
      </c>
      <c r="F69" s="369">
        <v>0</v>
      </c>
      <c r="G69" s="427"/>
      <c r="H69" s="367">
        <f t="shared" si="1"/>
        <v>0</v>
      </c>
      <c r="I69" s="222">
        <v>0</v>
      </c>
      <c r="J69" s="242">
        <v>0</v>
      </c>
    </row>
    <row r="70" spans="1:242" ht="12.75">
      <c r="A70" s="236"/>
      <c r="B70" s="50"/>
      <c r="C70" s="460" t="s">
        <v>97</v>
      </c>
      <c r="D70" s="268">
        <f>SUM(D57:D69)</f>
        <v>538847.98</v>
      </c>
      <c r="E70" s="268">
        <f>SUM(E57:E69)</f>
        <v>493591.91000000003</v>
      </c>
      <c r="F70" s="370">
        <f>F57+F59+F60+F61+F63+F65+F66+F67+F64</f>
        <v>413147</v>
      </c>
      <c r="G70" s="428">
        <f>SUM(G57:G69)</f>
        <v>13041</v>
      </c>
      <c r="H70" s="367">
        <f t="shared" si="1"/>
        <v>426188</v>
      </c>
      <c r="I70" s="221">
        <f>I57+I59+I60+I61+I63+I65+I66+I67</f>
        <v>402685</v>
      </c>
      <c r="J70" s="241">
        <f>J57+J59+J60+J61+J63+J65+J66+J67</f>
        <v>402685</v>
      </c>
      <c r="IH70" s="87">
        <f>SUM(A70:IG70)</f>
        <v>2690185.89</v>
      </c>
    </row>
    <row r="71" spans="1:242" ht="12.75">
      <c r="A71" s="236" t="s">
        <v>202</v>
      </c>
      <c r="B71" s="50" t="s">
        <v>284</v>
      </c>
      <c r="C71" s="460" t="s">
        <v>285</v>
      </c>
      <c r="D71" s="268">
        <v>0</v>
      </c>
      <c r="E71" s="91">
        <v>6794</v>
      </c>
      <c r="F71" s="370">
        <v>0</v>
      </c>
      <c r="G71" s="428">
        <v>20800</v>
      </c>
      <c r="H71" s="367">
        <f aca="true" t="shared" si="2" ref="H71:H80">G71+F71</f>
        <v>20800</v>
      </c>
      <c r="I71" s="221">
        <v>0</v>
      </c>
      <c r="J71" s="241">
        <v>0</v>
      </c>
      <c r="IH71" s="87"/>
    </row>
    <row r="72" spans="1:10" ht="12.75">
      <c r="A72" s="255" t="s">
        <v>273</v>
      </c>
      <c r="B72" s="449"/>
      <c r="C72" s="475" t="s">
        <v>274</v>
      </c>
      <c r="D72" s="276"/>
      <c r="E72" s="193"/>
      <c r="F72" s="376"/>
      <c r="G72" s="428"/>
      <c r="H72" s="382">
        <f t="shared" si="2"/>
        <v>0</v>
      </c>
      <c r="I72" s="228"/>
      <c r="J72" s="256"/>
    </row>
    <row r="73" spans="1:10" s="95" customFormat="1" ht="12.75">
      <c r="A73" s="257">
        <v>233</v>
      </c>
      <c r="B73" s="450" t="s">
        <v>21</v>
      </c>
      <c r="C73" s="476" t="s">
        <v>272</v>
      </c>
      <c r="D73" s="277">
        <v>1592.36</v>
      </c>
      <c r="E73" s="277">
        <v>5191.5</v>
      </c>
      <c r="F73" s="377">
        <v>470</v>
      </c>
      <c r="G73" s="424">
        <v>2240</v>
      </c>
      <c r="H73" s="367">
        <f t="shared" si="2"/>
        <v>2710</v>
      </c>
      <c r="I73" s="229">
        <v>0</v>
      </c>
      <c r="J73" s="258">
        <v>0</v>
      </c>
    </row>
    <row r="74" spans="1:10" ht="12.75">
      <c r="A74" s="259"/>
      <c r="B74" s="451"/>
      <c r="C74" s="477" t="s">
        <v>97</v>
      </c>
      <c r="D74" s="266">
        <v>1592.36</v>
      </c>
      <c r="E74" s="266">
        <v>5191.5</v>
      </c>
      <c r="F74" s="368">
        <v>0</v>
      </c>
      <c r="G74" s="426"/>
      <c r="H74" s="367">
        <f t="shared" si="2"/>
        <v>0</v>
      </c>
      <c r="I74" s="134">
        <v>0</v>
      </c>
      <c r="J74" s="239">
        <v>0</v>
      </c>
    </row>
    <row r="75" spans="1:10" ht="12.75">
      <c r="A75" s="259"/>
      <c r="B75" s="451"/>
      <c r="C75" s="477"/>
      <c r="D75" s="266"/>
      <c r="E75" s="89"/>
      <c r="F75" s="368"/>
      <c r="G75" s="426"/>
      <c r="H75" s="367">
        <f t="shared" si="2"/>
        <v>0</v>
      </c>
      <c r="I75" s="134"/>
      <c r="J75" s="239"/>
    </row>
    <row r="76" spans="1:38" s="153" customFormat="1" ht="12.75">
      <c r="A76" s="386"/>
      <c r="B76" s="452"/>
      <c r="C76" s="478" t="s">
        <v>150</v>
      </c>
      <c r="D76" s="278"/>
      <c r="E76" s="98"/>
      <c r="F76" s="378"/>
      <c r="G76" s="426"/>
      <c r="H76" s="382">
        <f t="shared" si="2"/>
        <v>0</v>
      </c>
      <c r="I76" s="230"/>
      <c r="J76" s="260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</row>
    <row r="77" spans="1:10" ht="12.75">
      <c r="A77" s="435">
        <v>454</v>
      </c>
      <c r="B77" s="453" t="s">
        <v>21</v>
      </c>
      <c r="C77" s="477" t="s">
        <v>307</v>
      </c>
      <c r="D77" s="266"/>
      <c r="E77" s="89">
        <v>13829</v>
      </c>
      <c r="F77" s="368">
        <v>16171</v>
      </c>
      <c r="G77" s="426"/>
      <c r="H77" s="367">
        <f t="shared" si="2"/>
        <v>16171</v>
      </c>
      <c r="I77" s="134">
        <v>0</v>
      </c>
      <c r="J77" s="239">
        <v>0</v>
      </c>
    </row>
    <row r="78" spans="1:10" ht="12.75">
      <c r="A78" s="259"/>
      <c r="B78" s="451"/>
      <c r="C78" s="477"/>
      <c r="D78" s="266"/>
      <c r="E78" s="89"/>
      <c r="F78" s="368"/>
      <c r="G78" s="426"/>
      <c r="H78" s="367">
        <f t="shared" si="2"/>
        <v>0</v>
      </c>
      <c r="I78" s="134"/>
      <c r="J78" s="239"/>
    </row>
    <row r="79" spans="1:10" ht="12.75">
      <c r="A79" s="259"/>
      <c r="B79" s="451"/>
      <c r="C79" s="477"/>
      <c r="D79" s="266"/>
      <c r="E79" s="89"/>
      <c r="F79" s="368"/>
      <c r="G79" s="426"/>
      <c r="H79" s="367">
        <f t="shared" si="2"/>
        <v>0</v>
      </c>
      <c r="I79" s="134"/>
      <c r="J79" s="239"/>
    </row>
    <row r="80" spans="1:10" ht="12.75">
      <c r="A80" s="234"/>
      <c r="B80" s="438"/>
      <c r="C80" s="463" t="s">
        <v>206</v>
      </c>
      <c r="D80" s="269">
        <f>D7+D13+D21+D33+D50+D54+D70+D74+D77</f>
        <v>1391957.5000000002</v>
      </c>
      <c r="E80" s="269">
        <f>E77+E74+E71+E70+E55+E50+E34+E33+E13+E7+E21</f>
        <v>1430171.04</v>
      </c>
      <c r="F80" s="366">
        <f>F7+F13+F21+F33+F50+F70+F73+F77</f>
        <v>1349421</v>
      </c>
      <c r="G80" s="424">
        <f>G77+G73+G70+G50+G33+G21+G13+G7+G71</f>
        <v>56041</v>
      </c>
      <c r="H80" s="382">
        <f t="shared" si="2"/>
        <v>1405462</v>
      </c>
      <c r="I80" s="218">
        <f>I6+I11+I12+I17+I18+I19+I20+I26+I27+I28+I29+I30+I31+I32+I36+I37+I38+I39+I40+I41+I42+I43+I44+I45+I46+I47+I48+I49+I53+I57+I59+I60+I61+I63+I65+I66+I67+I25</f>
        <v>1314617</v>
      </c>
      <c r="J80" s="235">
        <f>J6+J11+J12+J17+J18+J19+J20+J26+J27+J28+J29+J30+J31+J32+J36+J37+J38+J39+J40+J41+J42+J43+J44+J45+J46+J47+J48+J49+J53+J57+J59+J60+J61+J63+J65+J66+J67+J25</f>
        <v>1314617</v>
      </c>
    </row>
    <row r="81" spans="1:10" ht="13.5" thickBot="1">
      <c r="A81" s="261"/>
      <c r="B81" s="454"/>
      <c r="C81" s="479" t="s">
        <v>213</v>
      </c>
      <c r="D81" s="279"/>
      <c r="E81" s="262"/>
      <c r="F81" s="379"/>
      <c r="G81" s="434"/>
      <c r="H81" s="381"/>
      <c r="I81" s="263"/>
      <c r="J81" s="264"/>
    </row>
    <row r="82" spans="3:7" ht="12.75">
      <c r="C82" s="480"/>
      <c r="G82" s="135"/>
    </row>
    <row r="83" spans="3:7" ht="12.75">
      <c r="C83" s="100" t="s">
        <v>311</v>
      </c>
      <c r="G83" s="135"/>
    </row>
    <row r="84" spans="3:7" ht="12.75">
      <c r="C84" s="100" t="s">
        <v>312</v>
      </c>
      <c r="G84" s="135"/>
    </row>
    <row r="85" spans="3:7" ht="12.75">
      <c r="C85" s="100" t="s">
        <v>315</v>
      </c>
      <c r="G85" s="135"/>
    </row>
    <row r="86" ht="12.75">
      <c r="G86" s="135"/>
    </row>
    <row r="87" ht="12.75">
      <c r="G87" s="135"/>
    </row>
    <row r="88" ht="12.75">
      <c r="G88" s="135"/>
    </row>
    <row r="89" ht="12.75">
      <c r="G89" s="135"/>
    </row>
    <row r="90" ht="12.75">
      <c r="G90" s="135"/>
    </row>
    <row r="91" ht="12.75">
      <c r="G91" s="135"/>
    </row>
    <row r="92" ht="12.75">
      <c r="G92" s="135"/>
    </row>
    <row r="93" ht="12.75">
      <c r="G93" s="135"/>
    </row>
    <row r="94" ht="12.75">
      <c r="G94" s="135"/>
    </row>
    <row r="95" ht="12.75">
      <c r="G95" s="135"/>
    </row>
    <row r="96" ht="12.75">
      <c r="G96" s="135"/>
    </row>
    <row r="97" ht="12.75">
      <c r="G97" s="135"/>
    </row>
    <row r="98" ht="12.75">
      <c r="G98" s="135"/>
    </row>
    <row r="99" ht="12.75">
      <c r="G99" s="135"/>
    </row>
    <row r="100" ht="12.75">
      <c r="G100" s="135"/>
    </row>
    <row r="101" ht="12.75">
      <c r="G101" s="135"/>
    </row>
    <row r="102" ht="12.75">
      <c r="G102" s="135"/>
    </row>
    <row r="103" ht="12.75">
      <c r="G103" s="135"/>
    </row>
    <row r="104" ht="12.75">
      <c r="G104" s="135"/>
    </row>
    <row r="105" ht="12.75">
      <c r="G105" s="135"/>
    </row>
    <row r="106" ht="12.75">
      <c r="G106" s="135"/>
    </row>
    <row r="107" ht="12.75">
      <c r="G107" s="135"/>
    </row>
    <row r="108" ht="12.75">
      <c r="G108" s="135"/>
    </row>
    <row r="109" ht="12.75">
      <c r="G109" s="135"/>
    </row>
    <row r="110" ht="12.75">
      <c r="G110" s="135"/>
    </row>
    <row r="111" ht="12.75">
      <c r="G111" s="135"/>
    </row>
    <row r="112" ht="12.75">
      <c r="G112" s="135"/>
    </row>
    <row r="113" ht="12.75">
      <c r="G113" s="135"/>
    </row>
    <row r="114" ht="12.75">
      <c r="G114" s="135"/>
    </row>
    <row r="115" ht="12.75">
      <c r="G115" s="135"/>
    </row>
    <row r="116" ht="12.75">
      <c r="G116" s="135"/>
    </row>
    <row r="117" ht="12.75">
      <c r="G117" s="135"/>
    </row>
    <row r="118" ht="12.75">
      <c r="G118" s="135"/>
    </row>
    <row r="119" ht="12.75">
      <c r="G119" s="135"/>
    </row>
    <row r="120" ht="12.75">
      <c r="G120" s="135"/>
    </row>
    <row r="121" ht="12.75">
      <c r="G121" s="135"/>
    </row>
    <row r="122" ht="12.75">
      <c r="G122" s="135"/>
    </row>
    <row r="123" ht="12.75">
      <c r="G123" s="135"/>
    </row>
    <row r="124" ht="12.75">
      <c r="G124" s="135"/>
    </row>
    <row r="125" ht="12.75">
      <c r="G125" s="135"/>
    </row>
    <row r="126" ht="12.75">
      <c r="G126" s="135"/>
    </row>
    <row r="127" ht="12.75">
      <c r="G127" s="135"/>
    </row>
    <row r="128" ht="12.75">
      <c r="G128" s="135"/>
    </row>
    <row r="129" ht="12.75">
      <c r="G129" s="135"/>
    </row>
    <row r="130" ht="12.75">
      <c r="G130" s="135"/>
    </row>
    <row r="131" ht="12.75">
      <c r="G131" s="135"/>
    </row>
    <row r="132" ht="12.75">
      <c r="G132" s="135"/>
    </row>
    <row r="133" ht="12.75">
      <c r="G133" s="135"/>
    </row>
    <row r="134" ht="12.75">
      <c r="G134" s="135"/>
    </row>
  </sheetData>
  <sheetProtection selectLockedCells="1" selectUnlockedCells="1"/>
  <mergeCells count="7">
    <mergeCell ref="J2:J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9.140625" style="0" customWidth="1"/>
    <col min="2" max="2" width="7.7109375" style="0" customWidth="1"/>
    <col min="3" max="3" width="7.28125" style="0" customWidth="1"/>
    <col min="4" max="4" width="8.00390625" style="0" customWidth="1"/>
    <col min="5" max="5" width="9.00390625" style="0" customWidth="1"/>
    <col min="6" max="6" width="5.140625" style="0" customWidth="1"/>
    <col min="7" max="7" width="8.140625" style="0" customWidth="1"/>
    <col min="8" max="8" width="6.57421875" style="0" customWidth="1"/>
    <col min="9" max="9" width="7.28125" style="0" customWidth="1"/>
    <col min="10" max="10" width="8.421875" style="0" customWidth="1"/>
    <col min="11" max="11" width="7.7109375" style="0" customWidth="1"/>
    <col min="12" max="12" width="7.28125" style="0" customWidth="1"/>
    <col min="13" max="13" width="6.7109375" style="0" customWidth="1"/>
    <col min="14" max="14" width="6.8515625" style="0" customWidth="1"/>
    <col min="17" max="17" width="12.28125" style="0" customWidth="1"/>
  </cols>
  <sheetData>
    <row r="1" spans="1:17" ht="17.25" customHeight="1">
      <c r="A1" s="101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2"/>
      <c r="P1" s="122"/>
      <c r="Q1" s="122"/>
    </row>
    <row r="2" spans="1:17" ht="18.75" customHeight="1">
      <c r="A2" s="101"/>
      <c r="B2" s="101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2"/>
      <c r="P2" s="122"/>
      <c r="Q2" s="122"/>
    </row>
    <row r="3" spans="1:17" ht="14.25" customHeight="1">
      <c r="A3" s="119"/>
      <c r="B3" s="101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2"/>
      <c r="P3" s="122"/>
      <c r="Q3" s="122"/>
    </row>
    <row r="4" spans="1:17" ht="18" customHeight="1">
      <c r="A4" s="119"/>
      <c r="B4" s="102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2"/>
      <c r="P4" s="122"/>
      <c r="Q4" s="122"/>
    </row>
    <row r="5" spans="1:17" ht="19.5" customHeight="1">
      <c r="A5" s="119"/>
      <c r="B5" s="10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22"/>
      <c r="P5" s="122"/>
      <c r="Q5" s="122"/>
    </row>
    <row r="6" spans="1:17" ht="19.5" customHeight="1">
      <c r="A6" s="119"/>
      <c r="B6" s="102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2"/>
      <c r="P6" s="122"/>
      <c r="Q6" s="122"/>
    </row>
    <row r="7" spans="1:17" ht="19.5" customHeight="1">
      <c r="A7" s="119"/>
      <c r="B7" s="10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2"/>
      <c r="P7" s="122"/>
      <c r="Q7" s="122"/>
    </row>
    <row r="8" spans="1:17" ht="18.75" customHeight="1">
      <c r="A8" s="119"/>
      <c r="B8" s="102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22"/>
      <c r="P8" s="122"/>
      <c r="Q8" s="122"/>
    </row>
    <row r="9" spans="1:17" ht="18" customHeight="1">
      <c r="A9" s="119"/>
      <c r="B9" s="10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2"/>
      <c r="P9" s="122"/>
      <c r="Q9" s="122"/>
    </row>
    <row r="10" spans="1:17" ht="19.5" customHeight="1">
      <c r="A10" s="119"/>
      <c r="B10" s="102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22"/>
      <c r="P10" s="122"/>
      <c r="Q10" s="122"/>
    </row>
    <row r="11" spans="1:17" ht="19.5" customHeight="1">
      <c r="A11" s="119"/>
      <c r="B11" s="102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2"/>
      <c r="P11" s="122"/>
      <c r="Q11" s="122"/>
    </row>
    <row r="12" spans="1:17" ht="3" customHeight="1">
      <c r="A12" s="119"/>
      <c r="B12" s="101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22"/>
      <c r="P12" s="122"/>
      <c r="Q12" s="122"/>
    </row>
    <row r="13" spans="1:17" ht="19.5" customHeight="1">
      <c r="A13" s="101"/>
      <c r="B13" s="101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22"/>
      <c r="P13" s="122"/>
      <c r="Q13" s="122"/>
    </row>
    <row r="14" spans="1:17" ht="15.75" customHeight="1">
      <c r="A14" s="119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21"/>
      <c r="P14" s="121"/>
      <c r="Q14" s="122"/>
    </row>
    <row r="15" spans="1:17" ht="19.5" customHeight="1">
      <c r="A15" s="119"/>
      <c r="B15" s="102"/>
      <c r="C15" s="120"/>
      <c r="D15" s="120"/>
      <c r="E15" s="120"/>
      <c r="F15" s="120"/>
      <c r="G15" s="120"/>
      <c r="H15" s="119"/>
      <c r="I15" s="119"/>
      <c r="J15" s="119"/>
      <c r="K15" s="119"/>
      <c r="L15" s="119"/>
      <c r="M15" s="119"/>
      <c r="N15" s="119"/>
      <c r="O15" s="122"/>
      <c r="P15" s="122"/>
      <c r="Q15" s="123"/>
    </row>
    <row r="16" spans="1:17" ht="18.75" customHeight="1">
      <c r="A16" s="119"/>
      <c r="B16" s="102"/>
      <c r="C16" s="120"/>
      <c r="D16" s="120"/>
      <c r="E16" s="120"/>
      <c r="F16" s="120"/>
      <c r="G16" s="120"/>
      <c r="H16" s="119"/>
      <c r="I16" s="119"/>
      <c r="J16" s="119"/>
      <c r="K16" s="119"/>
      <c r="L16" s="119"/>
      <c r="M16" s="119"/>
      <c r="N16" s="119"/>
      <c r="O16" s="122"/>
      <c r="P16" s="122"/>
      <c r="Q16" s="123"/>
    </row>
    <row r="17" spans="1:17" ht="18" customHeight="1">
      <c r="A17" s="119"/>
      <c r="B17" s="102"/>
      <c r="C17" s="120"/>
      <c r="D17" s="120"/>
      <c r="E17" s="120"/>
      <c r="F17" s="120"/>
      <c r="G17" s="120"/>
      <c r="H17" s="120"/>
      <c r="I17" s="120"/>
      <c r="J17" s="119"/>
      <c r="K17" s="120"/>
      <c r="L17" s="120"/>
      <c r="M17" s="120"/>
      <c r="N17" s="120"/>
      <c r="O17" s="122"/>
      <c r="P17" s="122"/>
      <c r="Q17" s="123"/>
    </row>
    <row r="18" spans="1:17" ht="19.5" customHeight="1">
      <c r="A18" s="119"/>
      <c r="B18" s="102"/>
      <c r="C18" s="120"/>
      <c r="D18" s="120"/>
      <c r="E18" s="120"/>
      <c r="F18" s="120"/>
      <c r="G18" s="120"/>
      <c r="H18" s="119"/>
      <c r="I18" s="120"/>
      <c r="J18" s="120"/>
      <c r="K18" s="119"/>
      <c r="L18" s="119"/>
      <c r="M18" s="119"/>
      <c r="N18" s="119"/>
      <c r="O18" s="122"/>
      <c r="P18" s="122"/>
      <c r="Q18" s="123"/>
    </row>
    <row r="19" spans="1:17" ht="19.5" customHeight="1">
      <c r="A19" s="119"/>
      <c r="B19" s="102"/>
      <c r="C19" s="120"/>
      <c r="D19" s="120"/>
      <c r="E19" s="120"/>
      <c r="F19" s="120"/>
      <c r="G19" s="120"/>
      <c r="H19" s="119"/>
      <c r="I19" s="119"/>
      <c r="J19" s="119"/>
      <c r="K19" s="119"/>
      <c r="L19" s="119"/>
      <c r="M19" s="119"/>
      <c r="N19" s="119"/>
      <c r="O19" s="122"/>
      <c r="P19" s="122"/>
      <c r="Q19" s="123"/>
    </row>
    <row r="20" spans="1:17" ht="19.5" customHeight="1">
      <c r="A20" s="119"/>
      <c r="B20" s="102"/>
      <c r="C20" s="120"/>
      <c r="D20" s="120"/>
      <c r="E20" s="120"/>
      <c r="F20" s="120"/>
      <c r="G20" s="120"/>
      <c r="H20" s="119"/>
      <c r="I20" s="119"/>
      <c r="J20" s="119"/>
      <c r="K20" s="119"/>
      <c r="L20" s="119"/>
      <c r="M20" s="119"/>
      <c r="N20" s="119"/>
      <c r="O20" s="122"/>
      <c r="P20" s="122"/>
      <c r="Q20" s="123"/>
    </row>
    <row r="21" spans="1:17" ht="19.5" customHeight="1">
      <c r="A21" s="119"/>
      <c r="B21" s="102"/>
      <c r="C21" s="120"/>
      <c r="D21" s="120"/>
      <c r="E21" s="120"/>
      <c r="F21" s="120"/>
      <c r="G21" s="120"/>
      <c r="H21" s="119"/>
      <c r="I21" s="119"/>
      <c r="J21" s="119"/>
      <c r="K21" s="119"/>
      <c r="L21" s="119"/>
      <c r="M21" s="119"/>
      <c r="N21" s="119"/>
      <c r="O21" s="122"/>
      <c r="P21" s="122"/>
      <c r="Q21" s="123"/>
    </row>
    <row r="22" spans="1:17" ht="19.5" customHeight="1">
      <c r="A22" s="119"/>
      <c r="B22" s="102"/>
      <c r="C22" s="120"/>
      <c r="D22" s="120"/>
      <c r="E22" s="120"/>
      <c r="F22" s="120"/>
      <c r="G22" s="120"/>
      <c r="H22" s="119"/>
      <c r="I22" s="119"/>
      <c r="J22" s="119"/>
      <c r="K22" s="119"/>
      <c r="L22" s="119"/>
      <c r="M22" s="119"/>
      <c r="N22" s="119"/>
      <c r="O22" s="122"/>
      <c r="P22" s="122"/>
      <c r="Q22" s="123"/>
    </row>
    <row r="23" spans="1:17" ht="18.75" customHeight="1">
      <c r="A23" s="119"/>
      <c r="B23" s="102"/>
      <c r="C23" s="120"/>
      <c r="D23" s="120"/>
      <c r="E23" s="120"/>
      <c r="F23" s="120"/>
      <c r="G23" s="120"/>
      <c r="H23" s="119"/>
      <c r="I23" s="119"/>
      <c r="J23" s="119"/>
      <c r="K23" s="119"/>
      <c r="L23" s="119"/>
      <c r="M23" s="119"/>
      <c r="N23" s="119"/>
      <c r="O23" s="123"/>
      <c r="P23" s="122"/>
      <c r="Q23" s="123"/>
    </row>
    <row r="24" spans="1:17" ht="18" customHeight="1">
      <c r="A24" s="119"/>
      <c r="B24" s="102"/>
      <c r="C24" s="120"/>
      <c r="D24" s="120"/>
      <c r="E24" s="120"/>
      <c r="F24" s="120"/>
      <c r="G24" s="120"/>
      <c r="H24" s="119"/>
      <c r="I24" s="119"/>
      <c r="J24" s="119"/>
      <c r="K24" s="119"/>
      <c r="L24" s="119"/>
      <c r="M24" s="119"/>
      <c r="N24" s="119"/>
      <c r="O24" s="122"/>
      <c r="P24" s="123"/>
      <c r="Q24" s="123"/>
    </row>
    <row r="25" spans="1:17" ht="19.5" customHeight="1">
      <c r="A25" s="119"/>
      <c r="B25" s="102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2"/>
      <c r="P25" s="122"/>
      <c r="Q25" s="123"/>
    </row>
    <row r="26" spans="1:17" ht="19.5" customHeight="1">
      <c r="A26" s="100"/>
      <c r="B26" s="101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Hipová</dc:creator>
  <cp:keywords/>
  <dc:description/>
  <cp:lastModifiedBy>KOMPASOVÁ Zuzana</cp:lastModifiedBy>
  <cp:lastPrinted>2023-09-19T08:31:00Z</cp:lastPrinted>
  <dcterms:created xsi:type="dcterms:W3CDTF">2017-11-15T08:34:39Z</dcterms:created>
  <dcterms:modified xsi:type="dcterms:W3CDTF">2023-09-19T11:33:05Z</dcterms:modified>
  <cp:category/>
  <cp:version/>
  <cp:contentType/>
  <cp:contentStatus/>
</cp:coreProperties>
</file>